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13"/>
  <workbookPr defaultThemeVersion="202300"/>
  <mc:AlternateContent xmlns:mc="http://schemas.openxmlformats.org/markup-compatibility/2006">
    <mc:Choice Requires="x15">
      <x15ac:absPath xmlns:x15ac="http://schemas.microsoft.com/office/spreadsheetml/2010/11/ac" url="T:\assets\assets-public\"/>
    </mc:Choice>
  </mc:AlternateContent>
  <xr:revisionPtr revIDLastSave="0" documentId="13_ncr:1_{AC5797F5-8B1E-4CA3-8871-8816919443C2}" xr6:coauthVersionLast="47" xr6:coauthVersionMax="47" xr10:uidLastSave="{00000000-0000-0000-0000-000000000000}"/>
  <bookViews>
    <workbookView xWindow="-120" yWindow="-120" windowWidth="29040" windowHeight="15720" activeTab="2" xr2:uid="{E08D606C-6E7E-4051-9F51-388A7B4C4713}"/>
  </bookViews>
  <sheets>
    <sheet name="Setup" sheetId="4" r:id="rId1"/>
    <sheet name="Final" sheetId="5" r:id="rId2"/>
    <sheet name="setup-helper" sheetId="6" r:id="rId3"/>
  </sheets>
  <definedNames>
    <definedName name="ExternalData_2" localSheetId="0" hidden="1">Setup!$B$23:$E$68</definedName>
    <definedName name="ExternalData_3" localSheetId="1" hidden="1">Final!$E$6:$T$51</definedName>
    <definedName name="ExternalData_4" localSheetId="1" hidden="1">Final!$L$2:$Q$3</definedName>
    <definedName name="PathOnDisk">Setup!$C$3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5" i="4" l="1"/>
  <c r="H25" i="4"/>
  <c r="I25" i="4"/>
  <c r="G26" i="4"/>
  <c r="H26" i="4"/>
  <c r="I26" i="4"/>
  <c r="G27" i="4"/>
  <c r="H27" i="4"/>
  <c r="I27" i="4"/>
  <c r="G28" i="4"/>
  <c r="H28" i="4"/>
  <c r="I28" i="4"/>
  <c r="G29" i="4"/>
  <c r="H29" i="4"/>
  <c r="I29" i="4"/>
  <c r="G30" i="4"/>
  <c r="H30" i="4"/>
  <c r="I30" i="4"/>
  <c r="G31" i="4"/>
  <c r="H31" i="4"/>
  <c r="I31" i="4"/>
  <c r="G32" i="4"/>
  <c r="H32" i="4"/>
  <c r="I32" i="4"/>
  <c r="G33" i="4"/>
  <c r="H33" i="4"/>
  <c r="I33" i="4"/>
  <c r="G34" i="4"/>
  <c r="H34" i="4"/>
  <c r="I34" i="4"/>
  <c r="G35" i="4"/>
  <c r="H35" i="4"/>
  <c r="I35" i="4"/>
  <c r="G36" i="4"/>
  <c r="H36" i="4"/>
  <c r="I36" i="4"/>
  <c r="G37" i="4"/>
  <c r="H37" i="4"/>
  <c r="I37" i="4"/>
  <c r="G38" i="4"/>
  <c r="H38" i="4"/>
  <c r="I38" i="4"/>
  <c r="G39" i="4"/>
  <c r="H39" i="4"/>
  <c r="I39" i="4"/>
  <c r="G40" i="4"/>
  <c r="H40" i="4"/>
  <c r="I40" i="4"/>
  <c r="G41" i="4"/>
  <c r="H41" i="4"/>
  <c r="I41" i="4"/>
  <c r="G42" i="4"/>
  <c r="H42" i="4"/>
  <c r="I42" i="4"/>
  <c r="G43" i="4"/>
  <c r="H43" i="4"/>
  <c r="I43" i="4"/>
  <c r="G44" i="4"/>
  <c r="H44" i="4"/>
  <c r="I44" i="4"/>
  <c r="G45" i="4"/>
  <c r="H45" i="4"/>
  <c r="I45" i="4"/>
  <c r="G46" i="4"/>
  <c r="H46" i="4"/>
  <c r="I46" i="4"/>
  <c r="G47" i="4"/>
  <c r="H47" i="4"/>
  <c r="I47" i="4"/>
  <c r="G48" i="4"/>
  <c r="H48" i="4"/>
  <c r="I48" i="4"/>
  <c r="G49" i="4"/>
  <c r="H49" i="4"/>
  <c r="I49" i="4"/>
  <c r="G50" i="4"/>
  <c r="H50" i="4"/>
  <c r="I50" i="4"/>
  <c r="G51" i="4"/>
  <c r="H51" i="4"/>
  <c r="I51" i="4"/>
  <c r="G52" i="4"/>
  <c r="H52" i="4"/>
  <c r="I52" i="4"/>
  <c r="G53" i="4"/>
  <c r="H53" i="4"/>
  <c r="I53" i="4"/>
  <c r="G54" i="4"/>
  <c r="H54" i="4"/>
  <c r="I54" i="4"/>
  <c r="G55" i="4"/>
  <c r="H55" i="4"/>
  <c r="I55" i="4"/>
  <c r="G56" i="4"/>
  <c r="H56" i="4"/>
  <c r="I56" i="4"/>
  <c r="G57" i="4"/>
  <c r="H57" i="4"/>
  <c r="I57" i="4"/>
  <c r="G58" i="4"/>
  <c r="H58" i="4"/>
  <c r="I58" i="4"/>
  <c r="G59" i="4"/>
  <c r="H59" i="4"/>
  <c r="I59" i="4"/>
  <c r="G60" i="4"/>
  <c r="H60" i="4"/>
  <c r="I60" i="4"/>
  <c r="G61" i="4"/>
  <c r="H61" i="4"/>
  <c r="I61" i="4"/>
  <c r="G62" i="4"/>
  <c r="H62" i="4"/>
  <c r="I62" i="4"/>
  <c r="G63" i="4"/>
  <c r="H63" i="4"/>
  <c r="I63" i="4"/>
  <c r="G64" i="4"/>
  <c r="H64" i="4"/>
  <c r="I64" i="4"/>
  <c r="G65" i="4"/>
  <c r="H65" i="4"/>
  <c r="I65" i="4"/>
  <c r="G66" i="4"/>
  <c r="H66" i="4"/>
  <c r="I66" i="4"/>
  <c r="G67" i="4"/>
  <c r="H67" i="4"/>
  <c r="I67" i="4"/>
  <c r="G68" i="4"/>
  <c r="H68" i="4"/>
  <c r="I68" i="4"/>
  <c r="G24" i="4"/>
  <c r="C38" i="5"/>
  <c r="D38" i="5"/>
  <c r="C39" i="5"/>
  <c r="D39" i="5"/>
  <c r="C40" i="5"/>
  <c r="D40" i="5"/>
  <c r="C41" i="5"/>
  <c r="D41" i="5"/>
  <c r="C42" i="5"/>
  <c r="D42" i="5"/>
  <c r="C43" i="5"/>
  <c r="D43" i="5"/>
  <c r="C44" i="5"/>
  <c r="D44" i="5"/>
  <c r="C45" i="5"/>
  <c r="D45" i="5"/>
  <c r="C46" i="5"/>
  <c r="D46" i="5"/>
  <c r="C47" i="5"/>
  <c r="D47" i="5"/>
  <c r="C48" i="5"/>
  <c r="D48" i="5"/>
  <c r="C49" i="5"/>
  <c r="D49" i="5"/>
  <c r="C50" i="5"/>
  <c r="D50" i="5"/>
  <c r="C51" i="5"/>
  <c r="D51" i="5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H24" i="4"/>
  <c r="I24" i="4"/>
  <c r="J24" i="4"/>
  <c r="J25" i="4"/>
  <c r="J26" i="4"/>
  <c r="J27" i="4"/>
  <c r="J28" i="4"/>
  <c r="K28" i="4" s="1"/>
  <c r="L28" i="4" s="1"/>
  <c r="J29" i="4"/>
  <c r="K29" i="4" s="1"/>
  <c r="L29" i="4" s="1"/>
  <c r="J30" i="4"/>
  <c r="K30" i="4" s="1"/>
  <c r="L30" i="4" s="1"/>
  <c r="J31" i="4"/>
  <c r="K31" i="4" s="1"/>
  <c r="L31" i="4" s="1"/>
  <c r="J32" i="4"/>
  <c r="K32" i="4" s="1"/>
  <c r="L32" i="4" s="1"/>
  <c r="J33" i="4"/>
  <c r="K33" i="4" s="1"/>
  <c r="L33" i="4" s="1"/>
  <c r="J34" i="4"/>
  <c r="K34" i="4" s="1"/>
  <c r="L34" i="4" s="1"/>
  <c r="J35" i="4"/>
  <c r="K35" i="4" s="1"/>
  <c r="L35" i="4" s="1"/>
  <c r="J36" i="4"/>
  <c r="K36" i="4" s="1"/>
  <c r="L36" i="4" s="1"/>
  <c r="J37" i="4"/>
  <c r="K37" i="4" s="1"/>
  <c r="L37" i="4" s="1"/>
  <c r="J38" i="4"/>
  <c r="K38" i="4" s="1"/>
  <c r="L38" i="4" s="1"/>
  <c r="J39" i="4"/>
  <c r="K39" i="4" s="1"/>
  <c r="L39" i="4" s="1"/>
  <c r="J40" i="4"/>
  <c r="K40" i="4" s="1"/>
  <c r="L40" i="4" s="1"/>
  <c r="J41" i="4"/>
  <c r="K41" i="4" s="1"/>
  <c r="L41" i="4" s="1"/>
  <c r="J42" i="4"/>
  <c r="K42" i="4" s="1"/>
  <c r="L42" i="4" s="1"/>
  <c r="J43" i="4"/>
  <c r="K43" i="4" s="1"/>
  <c r="L43" i="4" s="1"/>
  <c r="J44" i="4"/>
  <c r="K44" i="4" s="1"/>
  <c r="L44" i="4" s="1"/>
  <c r="J45" i="4"/>
  <c r="K45" i="4" s="1"/>
  <c r="L45" i="4" s="1"/>
  <c r="J46" i="4"/>
  <c r="K46" i="4" s="1"/>
  <c r="L46" i="4" s="1"/>
  <c r="J47" i="4"/>
  <c r="K47" i="4" s="1"/>
  <c r="L47" i="4" s="1"/>
  <c r="J48" i="4"/>
  <c r="K48" i="4" s="1"/>
  <c r="L48" i="4" s="1"/>
  <c r="J49" i="4"/>
  <c r="K49" i="4" s="1"/>
  <c r="L49" i="4" s="1"/>
  <c r="J50" i="4"/>
  <c r="K50" i="4" s="1"/>
  <c r="L50" i="4" s="1"/>
  <c r="J51" i="4"/>
  <c r="K51" i="4" s="1"/>
  <c r="L51" i="4" s="1"/>
  <c r="J52" i="4"/>
  <c r="K52" i="4" s="1"/>
  <c r="L52" i="4" s="1"/>
  <c r="J53" i="4"/>
  <c r="K53" i="4" s="1"/>
  <c r="L53" i="4" s="1"/>
  <c r="J54" i="4"/>
  <c r="K54" i="4" s="1"/>
  <c r="L54" i="4" s="1"/>
  <c r="J55" i="4"/>
  <c r="K55" i="4" s="1"/>
  <c r="L55" i="4" s="1"/>
  <c r="J56" i="4"/>
  <c r="K56" i="4" s="1"/>
  <c r="L56" i="4" s="1"/>
  <c r="J57" i="4"/>
  <c r="K57" i="4" s="1"/>
  <c r="L57" i="4" s="1"/>
  <c r="J58" i="4"/>
  <c r="K58" i="4" s="1"/>
  <c r="L58" i="4" s="1"/>
  <c r="J59" i="4"/>
  <c r="K59" i="4" s="1"/>
  <c r="J60" i="4"/>
  <c r="K60" i="4" s="1"/>
  <c r="J61" i="4"/>
  <c r="K61" i="4" s="1"/>
  <c r="J62" i="4"/>
  <c r="K62" i="4" s="1"/>
  <c r="J63" i="4"/>
  <c r="K63" i="4" s="1"/>
  <c r="J64" i="4"/>
  <c r="K64" i="4" s="1"/>
  <c r="J65" i="4"/>
  <c r="K65" i="4" s="1"/>
  <c r="J66" i="4"/>
  <c r="K66" i="4" s="1"/>
  <c r="J67" i="4"/>
  <c r="K67" i="4" s="1"/>
  <c r="J68" i="4"/>
  <c r="K68" i="4" s="1"/>
  <c r="K24" i="4"/>
  <c r="L24" i="4" s="1"/>
  <c r="N24" i="4" s="1"/>
  <c r="K25" i="4"/>
  <c r="L25" i="4" s="1"/>
  <c r="N25" i="4" s="1"/>
  <c r="K26" i="4"/>
  <c r="L26" i="4" s="1"/>
  <c r="N26" i="4" s="1"/>
  <c r="K27" i="4"/>
  <c r="L27" i="4" s="1"/>
  <c r="O24" i="4"/>
  <c r="O25" i="4"/>
  <c r="O26" i="4"/>
  <c r="O27" i="4"/>
  <c r="O28" i="4"/>
  <c r="O29" i="4"/>
  <c r="O30" i="4"/>
  <c r="O31" i="4"/>
  <c r="O32" i="4"/>
  <c r="O33" i="4"/>
  <c r="O34" i="4"/>
  <c r="O35" i="4"/>
  <c r="O36" i="4"/>
  <c r="O37" i="4"/>
  <c r="O38" i="4"/>
  <c r="O39" i="4"/>
  <c r="O40" i="4"/>
  <c r="O41" i="4"/>
  <c r="O42" i="4"/>
  <c r="O43" i="4"/>
  <c r="O44" i="4"/>
  <c r="O45" i="4"/>
  <c r="O46" i="4"/>
  <c r="O47" i="4"/>
  <c r="O48" i="4"/>
  <c r="O49" i="4"/>
  <c r="O50" i="4"/>
  <c r="O51" i="4"/>
  <c r="O52" i="4"/>
  <c r="O53" i="4"/>
  <c r="O54" i="4"/>
  <c r="O55" i="4"/>
  <c r="O56" i="4"/>
  <c r="O57" i="4"/>
  <c r="O58" i="4"/>
  <c r="O59" i="4"/>
  <c r="O60" i="4"/>
  <c r="O61" i="4"/>
  <c r="O62" i="4"/>
  <c r="O63" i="4"/>
  <c r="O64" i="4"/>
  <c r="O65" i="4"/>
  <c r="O66" i="4"/>
  <c r="O67" i="4"/>
  <c r="O68" i="4"/>
  <c r="P24" i="4"/>
  <c r="Q24" i="4" s="1"/>
  <c r="P25" i="4"/>
  <c r="Q25" i="4" s="1"/>
  <c r="P26" i="4"/>
  <c r="Q26" i="4" s="1"/>
  <c r="P27" i="4"/>
  <c r="Q27" i="4" s="1"/>
  <c r="P28" i="4"/>
  <c r="Q28" i="4" s="1"/>
  <c r="P29" i="4"/>
  <c r="Q29" i="4" s="1"/>
  <c r="P30" i="4"/>
  <c r="Q30" i="4" s="1"/>
  <c r="P31" i="4"/>
  <c r="Q31" i="4" s="1"/>
  <c r="P32" i="4"/>
  <c r="Q32" i="4" s="1"/>
  <c r="P33" i="4"/>
  <c r="Q33" i="4" s="1"/>
  <c r="P34" i="4"/>
  <c r="Q34" i="4" s="1"/>
  <c r="P35" i="4"/>
  <c r="Q35" i="4" s="1"/>
  <c r="P36" i="4"/>
  <c r="Q36" i="4" s="1"/>
  <c r="P37" i="4"/>
  <c r="Q37" i="4" s="1"/>
  <c r="P38" i="4"/>
  <c r="Q38" i="4" s="1"/>
  <c r="P39" i="4"/>
  <c r="Q39" i="4" s="1"/>
  <c r="P40" i="4"/>
  <c r="Q40" i="4" s="1"/>
  <c r="P41" i="4"/>
  <c r="Q41" i="4" s="1"/>
  <c r="P42" i="4"/>
  <c r="Q42" i="4" s="1"/>
  <c r="P43" i="4"/>
  <c r="Q43" i="4" s="1"/>
  <c r="P44" i="4"/>
  <c r="Q44" i="4" s="1"/>
  <c r="P45" i="4"/>
  <c r="Q45" i="4" s="1"/>
  <c r="P46" i="4"/>
  <c r="Q46" i="4" s="1"/>
  <c r="P47" i="4"/>
  <c r="Q47" i="4" s="1"/>
  <c r="P48" i="4"/>
  <c r="Q48" i="4" s="1"/>
  <c r="P49" i="4"/>
  <c r="Q49" i="4" s="1"/>
  <c r="P50" i="4"/>
  <c r="Q50" i="4" s="1"/>
  <c r="P51" i="4"/>
  <c r="Q51" i="4" s="1"/>
  <c r="P52" i="4"/>
  <c r="Q52" i="4" s="1"/>
  <c r="P53" i="4"/>
  <c r="Q53" i="4" s="1"/>
  <c r="P54" i="4"/>
  <c r="Q54" i="4" s="1"/>
  <c r="P55" i="4"/>
  <c r="Q55" i="4" s="1"/>
  <c r="P56" i="4"/>
  <c r="Q56" i="4" s="1"/>
  <c r="P57" i="4"/>
  <c r="Q57" i="4" s="1"/>
  <c r="P58" i="4"/>
  <c r="Q58" i="4" s="1"/>
  <c r="P59" i="4"/>
  <c r="Q59" i="4" s="1"/>
  <c r="P60" i="4"/>
  <c r="Q60" i="4" s="1"/>
  <c r="P61" i="4"/>
  <c r="Q61" i="4" s="1"/>
  <c r="P62" i="4"/>
  <c r="Q62" i="4" s="1"/>
  <c r="P63" i="4"/>
  <c r="Q63" i="4" s="1"/>
  <c r="P64" i="4"/>
  <c r="Q64" i="4" s="1"/>
  <c r="P65" i="4"/>
  <c r="Q65" i="4" s="1"/>
  <c r="P66" i="4"/>
  <c r="Q66" i="4" s="1"/>
  <c r="P67" i="4"/>
  <c r="Q67" i="4" s="1"/>
  <c r="P68" i="4"/>
  <c r="Q68" i="4" s="1"/>
  <c r="C11" i="5"/>
  <c r="C7" i="5"/>
  <c r="C8" i="5"/>
  <c r="C9" i="5"/>
  <c r="C10" i="5"/>
  <c r="C12" i="5"/>
  <c r="C13" i="5"/>
  <c r="C14" i="5"/>
  <c r="C15" i="5"/>
  <c r="C16" i="5"/>
  <c r="C17" i="5"/>
  <c r="C18" i="5"/>
  <c r="C19" i="5"/>
  <c r="C20" i="5"/>
  <c r="C21" i="5"/>
  <c r="C22" i="5"/>
  <c r="C23" i="5"/>
  <c r="C24" i="5"/>
  <c r="C25" i="5"/>
  <c r="C26" i="5"/>
  <c r="C27" i="5"/>
  <c r="C28" i="5"/>
  <c r="C29" i="5"/>
  <c r="C30" i="5"/>
  <c r="C31" i="5"/>
  <c r="C32" i="5"/>
  <c r="C33" i="5"/>
  <c r="C34" i="5"/>
  <c r="C35" i="5"/>
  <c r="C36" i="5"/>
  <c r="C37" i="5"/>
  <c r="D30" i="5"/>
  <c r="D31" i="5"/>
  <c r="D32" i="5"/>
  <c r="D33" i="5"/>
  <c r="D34" i="5"/>
  <c r="D35" i="5"/>
  <c r="D36" i="5"/>
  <c r="D37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7" i="5"/>
  <c r="C13" i="4"/>
  <c r="F19" i="4"/>
  <c r="F14" i="4"/>
  <c r="F13" i="4"/>
  <c r="C19" i="4"/>
  <c r="C14" i="4"/>
  <c r="N28" i="4" l="1"/>
  <c r="N29" i="4"/>
  <c r="N30" i="4"/>
  <c r="N31" i="4"/>
  <c r="N32" i="4"/>
  <c r="N36" i="4"/>
  <c r="N38" i="4"/>
  <c r="N40" i="4"/>
  <c r="N46" i="4"/>
  <c r="N51" i="4"/>
  <c r="N52" i="4"/>
  <c r="N27" i="4"/>
  <c r="N43" i="4"/>
  <c r="N50" i="4"/>
  <c r="N49" i="4"/>
  <c r="N47" i="4"/>
  <c r="M33" i="4"/>
  <c r="M36" i="4"/>
  <c r="M39" i="4"/>
  <c r="M41" i="4"/>
  <c r="M45" i="4"/>
  <c r="M47" i="4"/>
  <c r="M49" i="4"/>
  <c r="M51" i="4"/>
  <c r="M53" i="4"/>
  <c r="M55" i="4"/>
  <c r="M57" i="4"/>
  <c r="N42" i="4"/>
  <c r="N48" i="4"/>
  <c r="M24" i="4"/>
  <c r="M25" i="4"/>
  <c r="M26" i="4"/>
  <c r="M27" i="4"/>
  <c r="M28" i="4"/>
  <c r="M29" i="4"/>
  <c r="M30" i="4"/>
  <c r="M31" i="4"/>
  <c r="M32" i="4"/>
  <c r="M34" i="4"/>
  <c r="M35" i="4"/>
  <c r="M37" i="4"/>
  <c r="M38" i="4"/>
  <c r="M40" i="4"/>
  <c r="M42" i="4"/>
  <c r="M44" i="4"/>
  <c r="M46" i="4"/>
  <c r="M48" i="4"/>
  <c r="M50" i="4"/>
  <c r="M52" i="4"/>
  <c r="M54" i="4"/>
  <c r="M56" i="4"/>
  <c r="M58" i="4"/>
  <c r="N37" i="4"/>
  <c r="N41" i="4"/>
  <c r="N45" i="4"/>
  <c r="M43" i="4"/>
  <c r="N39" i="4"/>
  <c r="N44" i="4"/>
  <c r="N33" i="4"/>
  <c r="N34" i="4"/>
  <c r="N35" i="4"/>
  <c r="M59" i="4"/>
  <c r="L59" i="4"/>
  <c r="N59" i="4" s="1"/>
  <c r="L60" i="4"/>
  <c r="N60" i="4" s="1"/>
  <c r="M60" i="4"/>
  <c r="L61" i="4"/>
  <c r="N61" i="4" s="1"/>
  <c r="M61" i="4"/>
  <c r="L62" i="4"/>
  <c r="N62" i="4" s="1"/>
  <c r="M62" i="4"/>
  <c r="L63" i="4"/>
  <c r="N63" i="4" s="1"/>
  <c r="M63" i="4"/>
  <c r="L64" i="4"/>
  <c r="N64" i="4" s="1"/>
  <c r="M64" i="4"/>
  <c r="L65" i="4"/>
  <c r="N65" i="4" s="1"/>
  <c r="M65" i="4"/>
  <c r="L66" i="4"/>
  <c r="N66" i="4" s="1"/>
  <c r="M66" i="4"/>
  <c r="L67" i="4"/>
  <c r="N67" i="4" s="1"/>
  <c r="M67" i="4"/>
  <c r="L68" i="4"/>
  <c r="N68" i="4" s="1"/>
  <c r="M68" i="4"/>
  <c r="N53" i="4"/>
  <c r="N54" i="4"/>
  <c r="N55" i="4"/>
  <c r="N56" i="4"/>
  <c r="N57" i="4"/>
  <c r="N58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C16496-4406-45A8-8AC3-AA96B59AA634}" keepAlive="1" name="Query - final" description="Connection to the 'final' query in the workbook." type="5" refreshedVersion="8" background="1" saveData="1">
    <dbPr connection="Provider=Microsoft.Mashup.OleDb.1;Data Source=$Workbook$;Location=final;Extended Properties=&quot;&quot;" command="SELECT * FROM [final]"/>
  </connection>
  <connection id="2" xr16:uid="{4896649E-61CD-4501-82C0-D0A439796494}" keepAlive="1" name="Query - grouped" description="Connection to the 'grouped' query in the workbook." type="5" refreshedVersion="8" background="1" saveData="1">
    <dbPr connection="Provider=Microsoft.Mashup.OleDb.1;Data Source=$Workbook$;Location=grouped;Extended Properties=&quot;&quot;" command="SELECT * FROM [grouped]"/>
  </connection>
  <connection id="3" xr16:uid="{9BE043DC-B277-412D-8939-D229155C0DED}" keepAlive="1" name="Query - setup" description="Connection to the 'setup' query in the workbook." type="5" refreshedVersion="8" background="1" saveData="1">
    <dbPr connection="Provider=Microsoft.Mashup.OleDb.1;Data Source=$Workbook$;Location=setup;Extended Properties=&quot;&quot;" command="SELECT * FROM [setup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</futureMetadata>
  <valueMetadata count="4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</valueMetadata>
</metadata>
</file>

<file path=xl/sharedStrings.xml><?xml version="1.0" encoding="utf-8"?>
<sst xmlns="http://schemas.openxmlformats.org/spreadsheetml/2006/main" count="981" uniqueCount="619">
  <si>
    <t>Name</t>
  </si>
  <si>
    <t>Extension</t>
  </si>
  <si>
    <t>.png</t>
  </si>
  <si>
    <t>FullName</t>
  </si>
  <si>
    <t>RASBR/</t>
  </si>
  <si>
    <t>assets-public/</t>
  </si>
  <si>
    <t>blob/main/</t>
  </si>
  <si>
    <t>user</t>
  </si>
  <si>
    <t>repo</t>
  </si>
  <si>
    <t>ImageOnly</t>
  </si>
  <si>
    <t>ImageLink</t>
  </si>
  <si>
    <t>?raw=true</t>
  </si>
  <si>
    <t>https://github.com/</t>
  </si>
  <si>
    <t>Order1</t>
  </si>
  <si>
    <t>Order2</t>
  </si>
  <si>
    <t>Type</t>
  </si>
  <si>
    <t>blob-main</t>
  </si>
  <si>
    <t>link-prefix</t>
  </si>
  <si>
    <t>MD-ImageLink</t>
  </si>
  <si>
    <t>MD-ImageOnly</t>
  </si>
  <si>
    <t>Link</t>
  </si>
  <si>
    <t>Image</t>
  </si>
  <si>
    <t>Website</t>
  </si>
  <si>
    <t>MD-ImageLinkToFile</t>
  </si>
  <si>
    <r>
      <t xml:space="preserve">Height - </t>
    </r>
    <r>
      <rPr>
        <i/>
        <sz val="10"/>
        <color theme="1"/>
        <rFont val="Aptos Narrow"/>
        <family val="2"/>
        <scheme val="minor"/>
      </rPr>
      <t>Leave empty or 0 to disregard</t>
    </r>
  </si>
  <si>
    <t>Raw</t>
  </si>
  <si>
    <t>Size</t>
  </si>
  <si>
    <t>MD image prefix</t>
  </si>
  <si>
    <r>
      <t>Width -</t>
    </r>
    <r>
      <rPr>
        <i/>
        <sz val="11"/>
        <color theme="1"/>
        <rFont val="Aptos Narrow"/>
        <family val="2"/>
        <scheme val="minor"/>
      </rPr>
      <t xml:space="preserve"> </t>
    </r>
    <r>
      <rPr>
        <i/>
        <sz val="10"/>
        <color theme="1"/>
        <rFont val="Aptos Narrow"/>
        <family val="2"/>
        <scheme val="minor"/>
      </rPr>
      <t>Leave empty or 0 to disregard</t>
    </r>
  </si>
  <si>
    <t>Usage instruction:</t>
  </si>
  <si>
    <t>FileName</t>
  </si>
  <si>
    <t>Index1</t>
  </si>
  <si>
    <t>ImageLinkToFile</t>
  </si>
  <si>
    <t>Index</t>
  </si>
  <si>
    <t>MD-TableRecord</t>
  </si>
  <si>
    <t>MDTableRecords</t>
  </si>
  <si>
    <t>Count</t>
  </si>
  <si>
    <t>GH-README-MD</t>
  </si>
  <si>
    <t>Wiki.js</t>
  </si>
  <si>
    <t>github README.md</t>
  </si>
  <si>
    <t>GHreadmeMD</t>
  </si>
  <si>
    <r>
      <t xml:space="preserve">The files are referenced from the git folder on disk in </t>
    </r>
    <r>
      <rPr>
        <b/>
        <i/>
        <sz val="11"/>
        <color theme="1"/>
        <rFont val="Aptos Narrow"/>
        <family val="2"/>
        <scheme val="minor"/>
      </rPr>
      <t>Powerquery.</t>
    </r>
  </si>
  <si>
    <r>
      <t>Folder path -</t>
    </r>
    <r>
      <rPr>
        <i/>
        <sz val="11"/>
        <color theme="1"/>
        <rFont val="Aptos Narrow"/>
        <family val="2"/>
        <scheme val="minor"/>
      </rPr>
      <t xml:space="preserve"> i.e. devices/knx/</t>
    </r>
  </si>
  <si>
    <t>Logo</t>
  </si>
  <si>
    <t>Path on disk</t>
  </si>
  <si>
    <r>
      <t xml:space="preserve">Merged cells C3-I3 are made a </t>
    </r>
    <r>
      <rPr>
        <i/>
        <sz val="11"/>
        <color theme="1"/>
        <rFont val="Aptos Narrow"/>
        <family val="2"/>
        <scheme val="minor"/>
      </rPr>
      <t>NamedRange</t>
    </r>
    <r>
      <rPr>
        <sz val="11"/>
        <color theme="1"/>
        <rFont val="Aptos Narrow"/>
        <family val="2"/>
        <scheme val="minor"/>
      </rPr>
      <t xml:space="preserve"> called 'PathOndisk' so its value can be passed into Powerquery using </t>
    </r>
    <r>
      <rPr>
        <b/>
        <sz val="11"/>
        <color theme="1"/>
        <rFont val="Aptos Narrow"/>
        <family val="2"/>
        <scheme val="minor"/>
      </rPr>
      <t>'Excel.CurrentWorkbook(){[Name="PathOnDisk"]}[Content]{0}[Column1]'</t>
    </r>
    <r>
      <rPr>
        <sz val="11"/>
        <color theme="1"/>
        <rFont val="Aptos Narrow"/>
        <family val="2"/>
        <scheme val="minor"/>
      </rPr>
      <t xml:space="preserve"> so it becomes </t>
    </r>
    <r>
      <rPr>
        <b/>
        <sz val="11"/>
        <color theme="1"/>
        <rFont val="Aptos Narrow"/>
        <family val="2"/>
        <scheme val="minor"/>
      </rPr>
      <t>DYNAMIC</t>
    </r>
    <r>
      <rPr>
        <sz val="11"/>
        <color theme="1"/>
        <rFont val="Aptos Narrow"/>
        <family val="2"/>
        <scheme val="minor"/>
      </rPr>
      <t>.</t>
    </r>
  </si>
  <si>
    <t>T:\assets\assets-public\devices\knx\</t>
  </si>
  <si>
    <t>crestron-ci-knx</t>
  </si>
  <si>
    <t>gvs-4ch-ir-emitter</t>
  </si>
  <si>
    <t>gvs-ir-learner-2</t>
  </si>
  <si>
    <t>gvs-logo</t>
  </si>
  <si>
    <t>https://www.crestron.com/Products/Control-Hardware-Software/Hardware/Control-Systems/DIN-AP3</t>
  </si>
  <si>
    <t>crestron-din-ap3</t>
  </si>
  <si>
    <t>https://www.crestron.com/Products/Control-Surfaces/Touch-Screens/Large-Touch-Screens/TSW-1050-B-S</t>
  </si>
  <si>
    <t>https://www.crestron.com/Products/Control-Surfaces/Touch-Screens/Medium-Touch-Screens/TSW-560-W-S</t>
  </si>
  <si>
    <t>https://www.crestron.com/Products/Control-Hardware-Software/Hardware/Control-Modules/CEN-IO-IR-104</t>
  </si>
  <si>
    <t>crestron-cen-io-ir-104</t>
  </si>
  <si>
    <t>knx-logo</t>
  </si>
  <si>
    <t>https://www.knx.org/knx-en/for-professionals/What-is-KNX/A-brief-introduction/index.php</t>
  </si>
  <si>
    <t>1home-logo</t>
  </si>
  <si>
    <t>https://www.1home.io/</t>
  </si>
  <si>
    <t>1home-bridge</t>
  </si>
  <si>
    <t>https://www.1home.io/knx-smart-home</t>
  </si>
  <si>
    <t>crestron-logo</t>
  </si>
  <si>
    <t>https://www.crestron.com</t>
  </si>
  <si>
    <t>https://gvshome.com</t>
  </si>
  <si>
    <t>https://www.crestron.com/Products/Control-Hardware-Software/Interfaces/Interface-Modules/CI-KNX</t>
  </si>
  <si>
    <t>https://gvshome.com/product/gvs-kbus-knx-4-folds-ir-transmitter/</t>
  </si>
  <si>
    <t>zennio-tmd-square-tmd-display</t>
  </si>
  <si>
    <t>zennio-tmd-square-tmd-2</t>
  </si>
  <si>
    <t>zennio-tmd-square-tmd-4</t>
  </si>
  <si>
    <t>zennio-tmd-square-tmd-6</t>
  </si>
  <si>
    <t>zennio-bin-44</t>
  </si>
  <si>
    <t>zennio-klic-dd-v3</t>
  </si>
  <si>
    <t>zennio-railquad-8</t>
  </si>
  <si>
    <t>zennio-klic-di-v2</t>
  </si>
  <si>
    <t>zennio-zps320hic230</t>
  </si>
  <si>
    <t>zennio-maxinbox8-v3</t>
  </si>
  <si>
    <t>zennio-maxinbox-16-v3</t>
  </si>
  <si>
    <t>zennio-maxinbox24</t>
  </si>
  <si>
    <t>zennio-z35</t>
  </si>
  <si>
    <t>gvs-knx-binip-4f-1</t>
  </si>
  <si>
    <t>https://www.gvssmart.com/article/107.html</t>
  </si>
  <si>
    <t>https://gvshome.com/product/gvs-k-bus-knx-ir-learner/</t>
  </si>
  <si>
    <t>zennio-logo</t>
  </si>
  <si>
    <t>https://www.zennio.com/</t>
  </si>
  <si>
    <t>https://www.zennio.com/product/z41-pro</t>
  </si>
  <si>
    <t>https://www.zennio.com/product/z35</t>
  </si>
  <si>
    <t>https://www.zennio.com/product/tmd-display-view</t>
  </si>
  <si>
    <t>https://www.zennio.com/product/square-tmd</t>
  </si>
  <si>
    <t>https://www.zennio.com/product/bin-44</t>
  </si>
  <si>
    <t>https://www.zennio.com/product/klic-dd-v3</t>
  </si>
  <si>
    <t>https://www.zennio.com/product/maxinbox-8-v3</t>
  </si>
  <si>
    <t>https://www.zennio.com/product/maxinbox-16-v3</t>
  </si>
  <si>
    <t>https://www.zennio.com/product/maxinbox-24</t>
  </si>
  <si>
    <t>https://www.zennio.com/product/zps-320hic230</t>
  </si>
  <si>
    <t>https://www.zennio.com/product/klic-di-v2</t>
  </si>
  <si>
    <t>https://www.zennio.com/product/railquad-8</t>
  </si>
  <si>
    <t>https://www.crestron.com/Products/Control-Surfaces/Remotes/Programmable-Remotes/TSR-310</t>
  </si>
  <si>
    <t>crestron-tsr-310</t>
  </si>
  <si>
    <t>https://www.crestron.com/Products/Inactive/Discontinued/A-M/DM-RX1-4K-C-1G-B-T</t>
  </si>
  <si>
    <t>https://www.crestron.com/Products/Video/HDMI-Solutions/HDMI-Extenders/HD-RX-101-C-1G-E-B-T</t>
  </si>
  <si>
    <t>knx-ets5-proffessional</t>
  </si>
  <si>
    <t>knx-ets6-proffessional</t>
  </si>
  <si>
    <t>knx-dongle</t>
  </si>
  <si>
    <t>crestron-cen-io-ir-104-1</t>
  </si>
  <si>
    <t>crestron-dm-md6x6-1</t>
  </si>
  <si>
    <t>crestron-dm-md6x6</t>
  </si>
  <si>
    <t>crestron-dm-rx1-4k-c-1g</t>
  </si>
  <si>
    <t>crestron-hd-rx-101-1g-c-e-b-t</t>
  </si>
  <si>
    <t>zennio-z41-pro</t>
  </si>
  <si>
    <t>crestron-tsw-560-nc-b-s</t>
  </si>
  <si>
    <t>crestron-tsw-760-nc-b-s</t>
  </si>
  <si>
    <t>https://www.crestron.com/Products/Video/DigitalMedia-Switchers/Fixed-Switchers/DM-MD6X6</t>
  </si>
  <si>
    <t>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</t>
  </si>
  <si>
    <t>https://www.crestron.com/Products/Video/HDMI-Solutions/HDMI-Extenders/HD-TX-101-C-1G-E-B-T</t>
  </si>
  <si>
    <t>webpage</t>
  </si>
  <si>
    <t>TableNameLink</t>
  </si>
  <si>
    <t>Duplicate</t>
  </si>
  <si>
    <t>crestron-hd-tx-101-1g-c-e-b-t</t>
  </si>
  <si>
    <t>crestron-tsw-1050-b-s</t>
  </si>
  <si>
    <t>Webpage</t>
  </si>
  <si>
    <t>Folder</t>
  </si>
  <si>
    <t>T:\assets\assets-public\devices\shelly\</t>
  </si>
  <si>
    <t>shelly-00.jpeg</t>
  </si>
  <si>
    <t>shelly-00</t>
  </si>
  <si>
    <t>.jpeg</t>
  </si>
  <si>
    <t>shelly-01.png</t>
  </si>
  <si>
    <t>shelly-01</t>
  </si>
  <si>
    <t>shelly-02.png</t>
  </si>
  <si>
    <t>shelly-02</t>
  </si>
  <si>
    <t>shelly-03.png</t>
  </si>
  <si>
    <t>shelly-03</t>
  </si>
  <si>
    <t>shelly-1-l.png</t>
  </si>
  <si>
    <t>shelly-1-l</t>
  </si>
  <si>
    <t>shelly-1-mini-gen3.png</t>
  </si>
  <si>
    <t>shelly-1-mini-gen3</t>
  </si>
  <si>
    <t>shelly-1-pm-mini-gen3.png</t>
  </si>
  <si>
    <t>shelly-1-pm-mini-gen3</t>
  </si>
  <si>
    <t>shelly-1-pm.png</t>
  </si>
  <si>
    <t>shelly-1-pm</t>
  </si>
  <si>
    <t>shelly-1.png</t>
  </si>
  <si>
    <t>shelly-1</t>
  </si>
  <si>
    <t>shelly-2.5.png</t>
  </si>
  <si>
    <t>shelly-2.5</t>
  </si>
  <si>
    <t>shelly-3-em.png</t>
  </si>
  <si>
    <t>shelly-3-em</t>
  </si>
  <si>
    <t>shelly-blu-door-window.png</t>
  </si>
  <si>
    <t>shelly-blu-door-window</t>
  </si>
  <si>
    <t>shelly-blu-motion.png</t>
  </si>
  <si>
    <t>shelly-blu-motion</t>
  </si>
  <si>
    <t>shelly-blu-trv.png</t>
  </si>
  <si>
    <t>shelly-blu-trv</t>
  </si>
  <si>
    <t>shelly-button-black.png</t>
  </si>
  <si>
    <t>shelly-button-black</t>
  </si>
  <si>
    <t>shelly-button-blu-blue.png</t>
  </si>
  <si>
    <t>shelly-button-blu-blue</t>
  </si>
  <si>
    <t>shelly-door-window.png</t>
  </si>
  <si>
    <t>shelly-door-window</t>
  </si>
  <si>
    <t>Shelly-ht-gen3</t>
  </si>
  <si>
    <t>shelly-ht.png</t>
  </si>
  <si>
    <t>shelly-ht</t>
  </si>
  <si>
    <t>shelly-lan-switch.png</t>
  </si>
  <si>
    <t>shelly-lan-switch</t>
  </si>
  <si>
    <t>shelly-mini-em-gen3.png</t>
  </si>
  <si>
    <t>shelly-mini-em-gen3</t>
  </si>
  <si>
    <t>shelly-plus-1-pm.png</t>
  </si>
  <si>
    <t>shelly-plus-1-pm</t>
  </si>
  <si>
    <t>shelly-plus-1.png</t>
  </si>
  <si>
    <t>shelly-plus-1</t>
  </si>
  <si>
    <t>shelly-plus-2-pm.png</t>
  </si>
  <si>
    <t>shelly-plus-2-pm</t>
  </si>
  <si>
    <t>shelly-plus-addon.png</t>
  </si>
  <si>
    <t>shelly-plus-addon</t>
  </si>
  <si>
    <t>shelly-plus-em.png</t>
  </si>
  <si>
    <t>shelly-plus-em</t>
  </si>
  <si>
    <t>shelly-plus-ht.png</t>
  </si>
  <si>
    <t>shelly-plus-ht</t>
  </si>
  <si>
    <t>shelly-plus-i-4-m.png</t>
  </si>
  <si>
    <t>shelly-plus-i-4-m</t>
  </si>
  <si>
    <t>shelly-plus-plug-s.png</t>
  </si>
  <si>
    <t>shelly-plus-plug-s</t>
  </si>
  <si>
    <t>shelly-plus-plug-uk.png</t>
  </si>
  <si>
    <t>shelly-plus-plug-uk</t>
  </si>
  <si>
    <t>shelly-plus-uni.png</t>
  </si>
  <si>
    <t>shelly-plus-uni</t>
  </si>
  <si>
    <t>Shelly-PM-Mini-Gen3</t>
  </si>
  <si>
    <t>shelly-pro-1-pm.png</t>
  </si>
  <si>
    <t>shelly-pro-1-pm</t>
  </si>
  <si>
    <t>shelly-pro-1.png</t>
  </si>
  <si>
    <t>shelly-pro-1</t>
  </si>
  <si>
    <t>shelly-pro-2-pm.png</t>
  </si>
  <si>
    <t>shelly-pro-2-pm</t>
  </si>
  <si>
    <t>shelly-pro-2.png</t>
  </si>
  <si>
    <t>shelly-pro-2</t>
  </si>
  <si>
    <t>shelly-pro-3-em.png</t>
  </si>
  <si>
    <t>shelly-pro-3-em</t>
  </si>
  <si>
    <t>shelly-pro-3.png</t>
  </si>
  <si>
    <t>shelly-pro-3</t>
  </si>
  <si>
    <t>shelly-pro-4-pm-v1.png</t>
  </si>
  <si>
    <t>shelly-pro-4-pm-v1</t>
  </si>
  <si>
    <t>shelly-pro-4-pm-v2.png</t>
  </si>
  <si>
    <t>shelly-pro-4-pm-v2</t>
  </si>
  <si>
    <t>shelly-pro-dimmer-2-pm.png</t>
  </si>
  <si>
    <t>shelly-pro-dimmer-2-pm</t>
  </si>
  <si>
    <t>shelly-uni.png</t>
  </si>
  <si>
    <t>shelly-uni</t>
  </si>
  <si>
    <t>shelly-x-01.jpg</t>
  </si>
  <si>
    <t>shelly-x-01</t>
  </si>
  <si>
    <t>.jpg</t>
  </si>
  <si>
    <t>shelly-x-02.png</t>
  </si>
  <si>
    <t>shelly-x-02</t>
  </si>
  <si>
    <t>shelly-x-03.png</t>
  </si>
  <si>
    <t>shelly-x-03</t>
  </si>
  <si>
    <t>ProcessSerial</t>
  </si>
  <si>
    <t>shelly 00</t>
  </si>
  <si>
    <t>[shelly-00](0)</t>
  </si>
  <si>
    <t>shelly 01</t>
  </si>
  <si>
    <t>[shelly-01](0)</t>
  </si>
  <si>
    <t>shelly 02</t>
  </si>
  <si>
    <t>[shelly-02](0)</t>
  </si>
  <si>
    <t>shelly 03</t>
  </si>
  <si>
    <t>[shelly-03](0)</t>
  </si>
  <si>
    <t>shelly 1 l</t>
  </si>
  <si>
    <t>[shelly-1-l](0)</t>
  </si>
  <si>
    <t>shelly 1 mini gen3</t>
  </si>
  <si>
    <t>[shelly-1-mini-gen3](0)</t>
  </si>
  <si>
    <t>shelly 1 pm mini gen3</t>
  </si>
  <si>
    <t>[shelly-1-pm-mini-gen3](0)</t>
  </si>
  <si>
    <t>shelly 1 pm</t>
  </si>
  <si>
    <t>[shelly-1-pm](0)</t>
  </si>
  <si>
    <t>shelly 1</t>
  </si>
  <si>
    <t>[shelly-1](0)</t>
  </si>
  <si>
    <t>shelly 2.5</t>
  </si>
  <si>
    <t>[shelly-2.5](0)</t>
  </si>
  <si>
    <t>shelly 3 em</t>
  </si>
  <si>
    <t>[shelly-3-em](0)</t>
  </si>
  <si>
    <t>shelly blu door window</t>
  </si>
  <si>
    <t>[shelly-blu-door-window](0)</t>
  </si>
  <si>
    <t>shelly blu motion</t>
  </si>
  <si>
    <t>[shelly-blu-motion](0)</t>
  </si>
  <si>
    <t>shelly blu trv</t>
  </si>
  <si>
    <t>[shelly-blu-trv](0)</t>
  </si>
  <si>
    <t>shelly button black</t>
  </si>
  <si>
    <t>[shelly-button-black](0)</t>
  </si>
  <si>
    <t>shelly button blu blue</t>
  </si>
  <si>
    <t>[shelly-button-blu-blue](0)</t>
  </si>
  <si>
    <t>shelly door window</t>
  </si>
  <si>
    <t>[shelly-door-window](0)</t>
  </si>
  <si>
    <t>shelly ht</t>
  </si>
  <si>
    <t>[shelly-ht](0)</t>
  </si>
  <si>
    <t>shelly lan switch</t>
  </si>
  <si>
    <t>[shelly-lan-switch](0)</t>
  </si>
  <si>
    <t>shelly mini em gen3</t>
  </si>
  <si>
    <t>[shelly-mini-em-gen3](0)</t>
  </si>
  <si>
    <t>shelly plus 1 pm</t>
  </si>
  <si>
    <t>[shelly-plus-1-pm](0)</t>
  </si>
  <si>
    <t>shelly plus 1</t>
  </si>
  <si>
    <t>[shelly-plus-1](0)</t>
  </si>
  <si>
    <t>shelly plus 2 pm</t>
  </si>
  <si>
    <t>[shelly-plus-2-pm](0)</t>
  </si>
  <si>
    <t>shelly plus addon</t>
  </si>
  <si>
    <t>[shelly-plus-addon](0)</t>
  </si>
  <si>
    <t>shelly plus em</t>
  </si>
  <si>
    <t>[shelly-plus-em](0)</t>
  </si>
  <si>
    <t>shelly plus ht</t>
  </si>
  <si>
    <t>[shelly-plus-ht](0)</t>
  </si>
  <si>
    <t>shelly plus i 4 m</t>
  </si>
  <si>
    <t>[shelly-plus-i-4-m](0)</t>
  </si>
  <si>
    <t>shelly plus plug s</t>
  </si>
  <si>
    <t>[shelly-plus-plug-s](0)</t>
  </si>
  <si>
    <t>shelly plus plug uk</t>
  </si>
  <si>
    <t>[shelly-plus-plug-uk](0)</t>
  </si>
  <si>
    <t>shelly plus uni</t>
  </si>
  <si>
    <t>[shelly-plus-uni](0)</t>
  </si>
  <si>
    <t>shelly pro 1 pm</t>
  </si>
  <si>
    <t>[shelly-pro-1-pm](0)</t>
  </si>
  <si>
    <t>shelly pro 1</t>
  </si>
  <si>
    <t>[shelly-pro-1](0)</t>
  </si>
  <si>
    <t>shelly pro 2 pm</t>
  </si>
  <si>
    <t>[shelly-pro-2-pm](0)</t>
  </si>
  <si>
    <t>shelly pro 2</t>
  </si>
  <si>
    <t>[shelly-pro-2](0)</t>
  </si>
  <si>
    <t>shelly pro 3 em</t>
  </si>
  <si>
    <t>[shelly-pro-3-em](0)</t>
  </si>
  <si>
    <t>shelly pro 3</t>
  </si>
  <si>
    <t>[shelly-pro-3](0)</t>
  </si>
  <si>
    <t>shelly pro 4 pm v1</t>
  </si>
  <si>
    <t>[shelly-pro-4-pm-v1](0)</t>
  </si>
  <si>
    <t>shelly pro 4 pm v2</t>
  </si>
  <si>
    <t>[shelly-pro-4-pm-v2](0)</t>
  </si>
  <si>
    <t>shelly pro dimmer 2 pm</t>
  </si>
  <si>
    <t>[shelly-pro-dimmer-2-pm](0)</t>
  </si>
  <si>
    <t>shelly uni</t>
  </si>
  <si>
    <t>[shelly-uni](0)</t>
  </si>
  <si>
    <t>shelly x 01</t>
  </si>
  <si>
    <t>[shelly-x-01](0)</t>
  </si>
  <si>
    <t>shelly x 02</t>
  </si>
  <si>
    <t>[shelly-x-02](0)</t>
  </si>
  <si>
    <t>shelly x 03</t>
  </si>
  <si>
    <t>[shelly-x-03](0)</t>
  </si>
  <si>
    <r>
      <t xml:space="preserve">1- Make sure the WHITE cells to the left arfe filled correctly.
2- Every time the content of the folder changes, </t>
    </r>
    <r>
      <rPr>
        <i/>
        <sz val="11"/>
        <color theme="1"/>
        <rFont val="Aptos Narrow"/>
        <family val="2"/>
        <scheme val="minor"/>
      </rPr>
      <t>i.e. The order of the below list changes</t>
    </r>
    <r>
      <rPr>
        <sz val="11"/>
        <color theme="1"/>
        <rFont val="Aptos Narrow"/>
        <family val="2"/>
        <scheme val="minor"/>
      </rPr>
      <t xml:space="preserve">, you have to re-enter the </t>
    </r>
    <r>
      <rPr>
        <b/>
        <sz val="11"/>
        <color theme="1"/>
        <rFont val="Aptos Narrow"/>
        <family val="2"/>
        <scheme val="minor"/>
      </rPr>
      <t>Type</t>
    </r>
    <r>
      <rPr>
        <sz val="11"/>
        <color theme="1"/>
        <rFont val="Aptos Narrow"/>
        <family val="2"/>
        <scheme val="minor"/>
      </rPr>
      <t xml:space="preserve">, </t>
    </r>
    <r>
      <rPr>
        <b/>
        <sz val="11"/>
        <color theme="1"/>
        <rFont val="Aptos Narrow"/>
        <family val="2"/>
        <scheme val="minor"/>
      </rPr>
      <t>Order1</t>
    </r>
    <r>
      <rPr>
        <sz val="11"/>
        <color theme="1"/>
        <rFont val="Aptos Narrow"/>
        <family val="2"/>
        <scheme val="minor"/>
      </rPr>
      <t xml:space="preserve">, and </t>
    </r>
    <r>
      <rPr>
        <b/>
        <sz val="11"/>
        <color theme="1"/>
        <rFont val="Aptos Narrow"/>
        <family val="2"/>
        <scheme val="minor"/>
      </rPr>
      <t>Order2</t>
    </r>
    <r>
      <rPr>
        <sz val="11"/>
        <color theme="1"/>
        <rFont val="Aptos Narrow"/>
        <family val="2"/>
        <scheme val="minor"/>
      </rPr>
      <t xml:space="preserve"> fields.
3- Enter the fields from point (3) as desired keeping the </t>
    </r>
    <r>
      <rPr>
        <b/>
        <i/>
        <sz val="11"/>
        <color theme="1"/>
        <rFont val="Aptos Narrow"/>
        <family val="2"/>
        <scheme val="minor"/>
      </rPr>
      <t>Index</t>
    </r>
    <r>
      <rPr>
        <sz val="11"/>
        <color theme="1"/>
        <rFont val="Aptos Narrow"/>
        <family val="2"/>
        <scheme val="minor"/>
      </rPr>
      <t xml:space="preserve"> field order.
4- </t>
    </r>
    <r>
      <rPr>
        <b/>
        <i/>
        <sz val="11"/>
        <color rgb="FFC00000"/>
        <rFont val="Aptos Narrow"/>
        <family val="2"/>
        <scheme val="minor"/>
      </rPr>
      <t>Refresh</t>
    </r>
    <r>
      <rPr>
        <sz val="11"/>
        <rFont val="Aptos Narrow"/>
        <family val="2"/>
        <scheme val="minor"/>
      </rPr>
      <t xml:space="preserve"> the </t>
    </r>
    <r>
      <rPr>
        <b/>
        <i/>
        <sz val="11"/>
        <color rgb="FFC00000"/>
        <rFont val="Aptos Narrow"/>
        <family val="2"/>
        <scheme val="minor"/>
      </rPr>
      <t>final</t>
    </r>
    <r>
      <rPr>
        <sz val="11"/>
        <rFont val="Aptos Narrow"/>
        <family val="2"/>
        <scheme val="minor"/>
      </rPr>
      <t xml:space="preserve"> query only.</t>
    </r>
    <r>
      <rPr>
        <sz val="11"/>
        <color theme="1"/>
        <rFont val="Aptos Narrow"/>
        <family val="2"/>
        <scheme val="minor"/>
      </rPr>
      <t xml:space="preserve">
5- The results can be found in the </t>
    </r>
    <r>
      <rPr>
        <b/>
        <i/>
        <sz val="11"/>
        <color theme="1"/>
        <rFont val="Aptos Narrow"/>
        <family val="2"/>
        <scheme val="minor"/>
      </rPr>
      <t>Final</t>
    </r>
    <r>
      <rPr>
        <sz val="11"/>
        <color theme="1"/>
        <rFont val="Aptos Narrow"/>
        <family val="2"/>
        <scheme val="minor"/>
      </rPr>
      <t xml:space="preserve"> sheet.
6- Copy the desired cell(s) and paste in your </t>
    </r>
    <r>
      <rPr>
        <b/>
        <i/>
        <sz val="11"/>
        <color theme="1"/>
        <rFont val="Aptos Narrow"/>
        <family val="2"/>
        <scheme val="minor"/>
      </rPr>
      <t>Markdown</t>
    </r>
    <r>
      <rPr>
        <sz val="11"/>
        <color theme="1"/>
        <rFont val="Aptos Narrow"/>
        <family val="2"/>
        <scheme val="minor"/>
      </rPr>
      <t xml:space="preserve"> document.</t>
    </r>
  </si>
  <si>
    <t>shelly-pm-mini-gen3.png</t>
  </si>
  <si>
    <t>shelly-pm-mini-gen3</t>
  </si>
  <si>
    <t>shelly-ht-gen3.png</t>
  </si>
  <si>
    <t>shelly-ht-gen3</t>
  </si>
  <si>
    <t>shelly ht gen3</t>
  </si>
  <si>
    <t>[shelly-ht-gen3](0)</t>
  </si>
  <si>
    <t>shelly pm mini gen3</t>
  </si>
  <si>
    <t>[shelly-pm-mini-gen3](0)</t>
  </si>
  <si>
    <t>T:\assets\assets-public\devices/shelly/gobzigh-shelly-guides-jpg/</t>
  </si>
  <si>
    <t>shelly-1-a</t>
  </si>
  <si>
    <t>shelly-1-b</t>
  </si>
  <si>
    <t>shelly-1-c</t>
  </si>
  <si>
    <t>shelly-1-d</t>
  </si>
  <si>
    <t>shelly-1pm-a</t>
  </si>
  <si>
    <t>shelly-1pm-b</t>
  </si>
  <si>
    <t>shelly-1pm-z-copy</t>
  </si>
  <si>
    <t>shelly-1pm-z</t>
  </si>
  <si>
    <t>shelly-plus-1-a</t>
  </si>
  <si>
    <t>shelly-plus-1-b</t>
  </si>
  <si>
    <t>shelly-plus-1-c</t>
  </si>
  <si>
    <t>shelly-plus-1-d</t>
  </si>
  <si>
    <t>shelly-plus-1-e</t>
  </si>
  <si>
    <t>shelly-plus-1-f</t>
  </si>
  <si>
    <t>shelly-plus-1pm-a</t>
  </si>
  <si>
    <t>shelly-plus-1pm-b</t>
  </si>
  <si>
    <t>shelly-plus-1pm-z</t>
  </si>
  <si>
    <t>shelly-plus-1pm-zz</t>
  </si>
  <si>
    <t>shelly-plus-2pm-a</t>
  </si>
  <si>
    <t>shelly-plus-2pm-b</t>
  </si>
  <si>
    <t>shelly-plus-2pm-cover</t>
  </si>
  <si>
    <t>shelly-pro-1pm</t>
  </si>
  <si>
    <t>shelly-pro-2-a</t>
  </si>
  <si>
    <t>shelly-pro-2-b</t>
  </si>
  <si>
    <t>shelly-pro-2pm-a</t>
  </si>
  <si>
    <t>shelly-pro-2pm-b</t>
  </si>
  <si>
    <t>shelly-pro-2pm-cover</t>
  </si>
  <si>
    <t>zzz-space-filler-z-copy-(3)</t>
  </si>
  <si>
    <t>zzz-space-filler-z-copy-(4)</t>
  </si>
  <si>
    <t>zzz-space-filler-z-copy-(5)</t>
  </si>
  <si>
    <t>zzz-space-filler-z</t>
  </si>
  <si>
    <t>T:\assets\assets-public\devices/shelly/</t>
  </si>
  <si>
    <t>devices/shelly/</t>
  </si>
  <si>
    <t>![img](https://github.com/RASBR/assets-public/blob/main/devices/shelly/shelly-00.jpeg?raw=true =48x) ![img](https://github.com/RASBR/assets-public/blob/main/devices/shelly/shelly-01.png?raw=true =48x) ![img](https://github.com/RASBR/assets-public/blob/main/devices/shelly/shelly-02.png?raw=true =48x) ![img](https://github.com/RASBR/assets-public/blob/main/devices/shelly/shelly-03.png?raw=true =48x) ![img](https://github.com/RASBR/assets-public/blob/main/devices/shelly/shelly-1-l.png?raw=true =48x) ![img](https://github.com/RASBR/assets-public/blob/main/devices/shelly/shelly-1-mini-gen3.png?raw=true =48x) ![img](https://github.com/RASBR/assets-public/blob/main/devices/shelly/shelly-1-pm-mini-gen3.png?raw=true =48x) ![img](https://github.com/RASBR/assets-public/blob/main/devices/shelly/shelly-1-pm.png?raw=true =48x) ![img](https://github.com/RASBR/assets-public/blob/main/devices/shelly/shelly-1.png?raw=true =48x) ![img](https://github.com/RASBR/assets-public/blob/main/devices/shelly/shelly-2.5.png?raw=true =48x) ![img](https://github.com/RASBR/assets-public/blob/main/devices/shelly/shelly-3-em.png?raw=true =48x) ![img](https://github.com/RASBR/assets-public/blob/main/devices/shelly/shelly-blu-door-window.png?raw=true =48x) ![img](https://github.com/RASBR/assets-public/blob/main/devices/shelly/shelly-blu-motion.png?raw=true =48x) ![img](https://github.com/RASBR/assets-public/blob/main/devices/shelly/shelly-blu-trv.png?raw=true =48x) ![img](https://github.com/RASBR/assets-public/blob/main/devices/shelly/shelly-button-black.png?raw=true =48x) ![img](https://github.com/RASBR/assets-public/blob/main/devices/shelly/shelly-button-blu-blue.png?raw=true =48x) ![img](https://github.com/RASBR/assets-public/blob/main/devices/shelly/shelly-door-window.png?raw=true =48x) ![img](https://github.com/RASBR/assets-public/blob/main/devices/shelly/shelly-ht-gen3.png?raw=true =48x) ![img](https://github.com/RASBR/assets-public/blob/main/devices/shelly/shelly-ht.png?raw=true =48x) ![img](https://github.com/RASBR/assets-public/blob/main/devices/shelly/shelly-lan-switch.png?raw=true =48x) ![img](https://github.com/RASBR/assets-public/blob/main/devices/shelly/shelly-mini-em-gen3.png?raw=true =48x) ![img](https://github.com/RASBR/assets-public/blob/main/devices/shelly/shelly-plus-1-pm.png?raw=true =48x) ![img](https://github.com/RASBR/assets-public/blob/main/devices/shelly/shelly-plus-1.png?raw=true =48x) ![img](https://github.com/RASBR/assets-public/blob/main/devices/shelly/shelly-plus-2-pm.png?raw=true =48x) ![img](https://github.com/RASBR/assets-public/blob/main/devices/shelly/shelly-plus-addon.png?raw=true =48x) ![img](https://github.com/RASBR/assets-public/blob/main/devices/shelly/shelly-plus-em.png?raw=true =48x) ![img](https://github.com/RASBR/assets-public/blob/main/devices/shelly/shelly-plus-ht.png?raw=true =48x) ![img](https://github.com/RASBR/assets-public/blob/main/devices/shelly/shelly-plus-i-4-m.png?raw=true =48x) ![img](https://github.com/RASBR/assets-public/blob/main/devices/shelly/shelly-plus-plug-s.png?raw=true =48x) ![img](https://github.com/RASBR/assets-public/blob/main/devices/shelly/shelly-plus-plug-uk.png?raw=true =48x) ![img](https://github.com/RASBR/assets-public/blob/main/devices/shelly/shelly-plus-uni.png?raw=true =48x) ![img](https://github.com/RASBR/assets-public/blob/main/devices/shelly/shelly-pm-mini-gen3.png?raw=true =48x) ![img](https://github.com/RASBR/assets-public/blob/main/devices/shelly/shelly-pro-1-pm.png?raw=true =48x) ![img](https://github.com/RASBR/assets-public/blob/main/devices/shelly/shelly-pro-1.png?raw=true =48x) ![img](https://github.com/RASBR/assets-public/blob/main/devices/shelly/shelly-pro-2-pm.png?raw=true =48x) ![img](https://github.com/RASBR/assets-public/blob/main/devices/shelly/shelly-pro-2.png?raw=true =48x) ![img](https://github.com/RASBR/assets-public/blob/main/devices/shelly/shelly-pro-3-em.png?raw=true =48x) ![img](https://github.com/RASBR/assets-public/blob/main/devices/shelly/shelly-pro-3.png?raw=true =48x) ![img](https://github.com/RASBR/assets-public/blob/main/devices/shelly/shelly-pro-4-pm-v1.png?raw=true =48x) ![img](https://github.com/RASBR/assets-public/blob/main/devices/shelly/shelly-pro-4-pm-v2.png?raw=true =48x) ![img](https://github.com/RASBR/assets-public/blob/main/devices/shelly/shelly-pro-dimmer-2-pm.png?raw=true =48x) ![img](https://github.com/RASBR/assets-public/blob/main/devices/shelly/shelly-uni.png?raw=true =48x) ![img](https://github.com/RASBR/assets-public/blob/main/devices/shelly/shelly-x-01.jpg?raw=true =48x) ![img](https://github.com/RASBR/assets-public/blob/main/devices/shelly/shelly-x-02.png?raw=true =48x) ![img](https://github.com/RASBR/assets-public/blob/main/devices/shelly/shelly-x-03.png?raw=true =48x)</t>
  </si>
  <si>
    <t>[![img](https://github.com/RASBR/assets-public/blob/main/devices/shelly/shelly-00.jpeg?raw=true =48x)](https://github.com/RASBR/assets-public/blob/main/devices/shelly/shelly-00.jpeg?raw=true) [![img](https://github.com/RASBR/assets-public/blob/main/devices/shelly/shelly-01.png?raw=true =48x)](https://github.com/RASBR/assets-public/blob/main/devices/shelly/shelly-01.png?raw=true) [![img](https://github.com/RASBR/assets-public/blob/main/devices/shelly/shelly-02.png?raw=true =48x)](https://github.com/RASBR/assets-public/blob/main/devices/shelly/shelly-02.png?raw=true) [![img](https://github.com/RASBR/assets-public/blob/main/devices/shelly/shelly-03.png?raw=true =48x)](https://github.com/RASBR/assets-public/blob/main/devices/shelly/shelly-03.png?raw=true) [![img](https://github.com/RASBR/assets-public/blob/main/devices/shelly/shelly-1-l.png?raw=true =48x)](https://github.com/RASBR/assets-public/blob/main/devices/shelly/shelly-1-l.png?raw=true) [![img](https://github.com/RASBR/assets-public/blob/main/devices/shelly/shelly-1-mini-gen3.png?raw=true =48x)](https://github.com/RASBR/assets-public/blob/main/devices/shelly/shelly-1-mini-gen3.png?raw=true) [![img](https://github.com/RASBR/assets-public/blob/main/devices/shelly/shelly-1-pm-mini-gen3.png?raw=true =48x)](https://github.com/RASBR/assets-public/blob/main/devices/shelly/shelly-1-pm-mini-gen3.png?raw=true) [![img](https://github.com/RASBR/assets-public/blob/main/devices/shelly/shelly-1-pm.png?raw=true =48x)](https://github.com/RASBR/assets-public/blob/main/devices/shelly/shelly-1-pm.png?raw=true) [![img](https://github.com/RASBR/assets-public/blob/main/devices/shelly/shelly-1.png?raw=true =48x)](https://github.com/RASBR/assets-public/blob/main/devices/shelly/shelly-1.png?raw=true) [![img](https://github.com/RASBR/assets-public/blob/main/devices/shelly/shelly-2.5.png?raw=true =48x)](https://github.com/RASBR/assets-public/blob/main/devices/shelly/shelly-2.5.png?raw=true) [![img](https://github.com/RASBR/assets-public/blob/main/devices/shelly/shelly-3-em.png?raw=true =48x)](https://github.com/RASBR/assets-public/blob/main/devices/shelly/shelly-3-em.png?raw=true) [![img](https://github.com/RASBR/assets-public/blob/main/devices/shelly/shelly-blu-door-window.png?raw=true =48x)](https://github.com/RASBR/assets-public/blob/main/devices/shelly/shelly-blu-door-window.png?raw=true) [![img](https://github.com/RASBR/assets-public/blob/main/devices/shelly/shelly-blu-motion.png?raw=true =48x)](https://github.com/RASBR/assets-public/blob/main/devices/shelly/shelly-blu-motion.png?raw=true) [![img](https://github.com/RASBR/assets-public/blob/main/devices/shelly/shelly-blu-trv.png?raw=true =48x)](https://github.com/RASBR/assets-public/blob/main/devices/shelly/shelly-blu-trv.png?raw=true) [![img](https://github.com/RASBR/assets-public/blob/main/devices/shelly/shelly-button-black.png?raw=true =48x)](https://github.com/RASBR/assets-public/blob/main/devices/shelly/shelly-button-black.png?raw=true) [![img](https://github.com/RASBR/assets-public/blob/main/devices/shelly/shelly-button-blu-blue.png?raw=true =48x)](https://github.com/RASBR/assets-public/blob/main/devices/shelly/shelly-button-blu-blue.png?raw=true) [![img](https://github.com/RASBR/assets-public/blob/main/devices/shelly/shelly-door-window.png?raw=true =48x)](https://github.com/RASBR/assets-public/blob/main/devices/shelly/shelly-door-window.png?raw=true) [![img](https://github.com/RASBR/assets-public/blob/main/devices/shelly/shelly-ht-gen3.png?raw=true =48x)](https://github.com/RASBR/assets-public/blob/main/devices/shelly/shelly-ht-gen3.png?raw=true) [![img](https://github.com/RASBR/assets-public/blob/main/devices/shelly/shelly-ht.png?raw=true =48x)](https://github.com/RASBR/assets-public/blob/main/devices/shelly/shelly-ht.png?raw=true) [![img](https://github.com/RASBR/assets-public/blob/main/devices/shelly/shelly-lan-switch.png?raw=true =48x)](https://github.com/RASBR/assets-public/blob/main/devices/shelly/shelly-lan-switch.png?raw=true) [![img](https://github.com/RASBR/assets-public/blob/main/devices/shelly/shelly-mini-em-gen3.png?raw=true =48x)](https://github.com/RASBR/assets-public/blob/main/devices/shelly/shelly-mini-em-gen3.png?raw=true) [![img](https://github.com/RASBR/assets-public/blob/main/devices/shelly/shelly-plus-1-pm.png?raw=true =48x)](https://github.com/RASBR/assets-public/blob/main/devices/shelly/shelly-plus-1-pm.png?raw=true) [![img](https://github.com/RASBR/assets-public/blob/main/devices/shelly/shelly-plus-1.png?raw=true =48x)](https://github.com/RASBR/assets-public/blob/main/devices/shelly/shelly-plus-1.png?raw=true) [![img](https://github.com/RASBR/assets-public/blob/main/devices/shelly/shelly-plus-2-pm.png?raw=true =48x)](https://github.com/RASBR/assets-public/blob/main/devices/shelly/shelly-plus-2-pm.png?raw=true) [![img](https://github.com/RASBR/assets-public/blob/main/devices/shelly/shelly-plus-addon.png?raw=true =48x)](https://github.com/RASBR/assets-public/blob/main/devices/shelly/shelly-plus-addon.png?raw=true) [![img](https://github.com/RASBR/assets-public/blob/main/devices/shelly/shelly-plus-em.png?raw=true =48x)](https://github.com/RASBR/assets-public/blob/main/devices/shelly/shelly-plus-em.png?raw=true) [![img](https://github.com/RASBR/assets-public/blob/main/devices/shelly/shelly-plus-ht.png?raw=true =48x)](https://github.com/RASBR/assets-public/blob/main/devices/shelly/shelly-plus-ht.png?raw=true) [![img](https://github.com/RASBR/assets-public/blob/main/devices/shelly/shelly-plus-i-4-m.png?raw=true =48x)](https://github.com/RASBR/assets-public/blob/main/devices/shelly/shelly-plus-i-4-m.png?raw=true) [![img](https://github.com/RASBR/assets-public/blob/main/devices/shelly/shelly-plus-plug-s.png?raw=true =48x)](https://github.com/RASBR/assets-public/blob/main/devices/shelly/shelly-plus-plug-s.png?raw=true) [![img](https://github.com/RASBR/assets-public/blob/main/devices/shelly/shelly-plus-plug-uk.png?raw=true =48x)](https://github.com/RASBR/assets-public/blob/main/devices/shelly/shelly-plus-plug-uk.png?raw=true) [![img](https://github.com/RASBR/assets-public/blob/main/devices/shelly/shelly-plus-uni.png?raw=true =48x)](https://github.com/RASBR/assets-public/blob/main/devices/shelly/shelly-plus-uni.png?raw=true) [![img](https://github.com/RASBR/assets-public/blob/main/devices/shelly/shelly-pm-mini-gen3.png?raw=true =48x)](https://github.com/RASBR/assets-public/blob/main/devices/shelly/shelly-pm-mini-gen3.png?raw=true) [![img](https://github.com/RASBR/assets-public/blob/main/devices/shelly/shelly-pro-1-pm.png?raw=true =48x)](https://github.com/RASBR/assets-public/blob/main/devices/shelly/shelly-pro-1-pm.png?raw=true) [![img](https://github.com/RASBR/assets-public/blob/main/devices/shelly/shelly-pro-1.png?raw=true =48x)](https://github.com/RASBR/assets-public/blob/main/devices/shelly/shelly-pro-1.png?raw=true) [![img](https://github.com/RASBR/assets-public/blob/main/devices/shelly/shelly-pro-2-pm.png?raw=true =48x)](https://github.com/RASBR/assets-public/blob/main/devices/shelly/shelly-pro-2-pm.png?raw=true) [![img](https://github.com/RASBR/assets-public/blob/main/devices/shelly/shelly-pro-2.png?raw=true =48x)](https://github.com/RASBR/assets-public/blob/main/devices/shelly/shelly-pro-2.png?raw=true) [![img](https://github.com/RASBR/assets-public/blob/main/devices/shelly/shelly-pro-3-em.png?raw=true =48x)](https://github.com/RASBR/assets-public/blob/main/devices/shelly/shelly-pro-3-em.png?raw=true) [![img](https://github.com/RASBR/assets-public/blob/main/devices/shelly/shelly-pro-3.png?raw=true =48x)](https://github.com/RASBR/assets-public/blob/main/devices/shelly/shelly-pro-3.png?raw=true) [![img](https://github.com/RASBR/assets-public/blob/main/devices/shelly/shelly-pro-4-pm-v1.png?raw=true =48x)](https://github.com/RASBR/assets-public/blob/main/devices/shelly/shelly-pro-4-pm-v1.png?raw=true) [![img](https://github.com/RASBR/assets-public/blob/main/devices/shelly/shelly-pro-4-pm-v2.png?raw=true =48x)](https://github.com/RASBR/assets-public/blob/main/devices/shelly/shelly-pro-4-pm-v2.png?raw=true) [![img](https://github.com/RASBR/assets-public/blob/main/devices/shelly/shelly-pro-dimmer-2-pm.png?raw=true =48x)](https://github.com/RASBR/assets-public/blob/main/devices/shelly/shelly-pro-dimmer-2-pm.png?raw=true) [![img](https://github.com/RASBR/assets-public/blob/main/devices/shelly/shelly-uni.png?raw=true =48x)](https://github.com/RASBR/assets-public/blob/main/devices/shelly/shelly-uni.png?raw=true) [![img](https://github.com/RASBR/assets-public/blob/main/devices/shelly/shelly-x-01.jpg?raw=true =48x)](https://github.com/RASBR/assets-public/blob/main/devices/shelly/shelly-x-01.jpg?raw=true) [![img](https://github.com/RASBR/assets-public/blob/main/devices/shelly/shelly-x-02.png?raw=true =48x)](https://github.com/RASBR/assets-public/blob/main/devices/shelly/shelly-x-02.png?raw=true) [![img](https://github.com/RASBR/assets-public/blob/main/devices/shelly/shelly-x-03.png?raw=true =48x)](https://github.com/RASBR/assets-public/blob/main/devices/shelly/shelly-x-03.png?raw=true)</t>
  </si>
  <si>
    <t>[![img](https://github.com/RASBR/assets-public/blob/main/devices/shelly/shelly-00.jpeg?raw=true =48x)](0) [![img](https://github.com/RASBR/assets-public/blob/main/devices/shelly/shelly-01.png?raw=true =48x)](0) [![img](https://github.com/RASBR/assets-public/blob/main/devices/shelly/shelly-02.png?raw=true =48x)](0) [![img](https://github.com/RASBR/assets-public/blob/main/devices/shelly/shelly-03.png?raw=true =48x)](0) [![img](https://github.com/RASBR/assets-public/blob/main/devices/shelly/shelly-1-l.png?raw=true =48x)](0) [![img](https://github.com/RASBR/assets-public/blob/main/devices/shelly/shelly-1-mini-gen3.png?raw=true =48x)](0) [![img](https://github.com/RASBR/assets-public/blob/main/devices/shelly/shelly-1-pm-mini-gen3.png?raw=true =48x)](0) [![img](https://github.com/RASBR/assets-public/blob/main/devices/shelly/shelly-1-pm.png?raw=true =48x)](0) [![img](https://github.com/RASBR/assets-public/blob/main/devices/shelly/shelly-1.png?raw=true =48x)](0) [![img](https://github.com/RASBR/assets-public/blob/main/devices/shelly/shelly-2.5.png?raw=true =48x)](0) [![img](https://github.com/RASBR/assets-public/blob/main/devices/shelly/shelly-3-em.png?raw=true =48x)](0) [![img](https://github.com/RASBR/assets-public/blob/main/devices/shelly/shelly-blu-door-window.png?raw=true =48x)](0) [![img](https://github.com/RASBR/assets-public/blob/main/devices/shelly/shelly-blu-motion.png?raw=true =48x)](0) [![img](https://github.com/RASBR/assets-public/blob/main/devices/shelly/shelly-blu-trv.png?raw=true =48x)](0) [![img](https://github.com/RASBR/assets-public/blob/main/devices/shelly/shelly-button-black.png?raw=true =48x)](0) [![img](https://github.com/RASBR/assets-public/blob/main/devices/shelly/shelly-button-blu-blue.png?raw=true =48x)](0) [![img](https://github.com/RASBR/assets-public/blob/main/devices/shelly/shelly-door-window.png?raw=true =48x)](0) [![img](https://github.com/RASBR/assets-public/blob/main/devices/shelly/shelly-ht-gen3.png?raw=true =48x)](0) [![img](https://github.com/RASBR/assets-public/blob/main/devices/shelly/shelly-ht.png?raw=true =48x)](0) [![img](https://github.com/RASBR/assets-public/blob/main/devices/shelly/shelly-lan-switch.png?raw=true =48x)](0) [![img](https://github.com/RASBR/assets-public/blob/main/devices/shelly/shelly-mini-em-gen3.png?raw=true =48x)](0) [![img](https://github.com/RASBR/assets-public/blob/main/devices/shelly/shelly-plus-1-pm.png?raw=true =48x)](0) [![img](https://github.com/RASBR/assets-public/blob/main/devices/shelly/shelly-plus-1.png?raw=true =48x)](0) [![img](https://github.com/RASBR/assets-public/blob/main/devices/shelly/shelly-plus-2-pm.png?raw=true =48x)](0) [![img](https://github.com/RASBR/assets-public/blob/main/devices/shelly/shelly-plus-addon.png?raw=true =48x)](0) [![img](https://github.com/RASBR/assets-public/blob/main/devices/shelly/shelly-plus-em.png?raw=true =48x)](0) [![img](https://github.com/RASBR/assets-public/blob/main/devices/shelly/shelly-plus-ht.png?raw=true =48x)](0) [![img](https://github.com/RASBR/assets-public/blob/main/devices/shelly/shelly-plus-i-4-m.png?raw=true =48x)](0) [![img](https://github.com/RASBR/assets-public/blob/main/devices/shelly/shelly-plus-plug-s.png?raw=true =48x)](0) [![img](https://github.com/RASBR/assets-public/blob/main/devices/shelly/shelly-plus-plug-uk.png?raw=true =48x)](0) [![img](https://github.com/RASBR/assets-public/blob/main/devices/shelly/shelly-plus-uni.png?raw=true =48x)](0) [![img](https://github.com/RASBR/assets-public/blob/main/devices/shelly/shelly-pm-mini-gen3.png?raw=true =48x)](0) [![img](https://github.com/RASBR/assets-public/blob/main/devices/shelly/shelly-pro-1-pm.png?raw=true =48x)](0) [![img](https://github.com/RASBR/assets-public/blob/main/devices/shelly/shelly-pro-1.png?raw=true =48x)](0) [![img](https://github.com/RASBR/assets-public/blob/main/devices/shelly/shelly-pro-2-pm.png?raw=true =48x)](0) [![img](https://github.com/RASBR/assets-public/blob/main/devices/shelly/shelly-pro-2.png?raw=true =48x)](0) [![img](https://github.com/RASBR/assets-public/blob/main/devices/shelly/shelly-pro-3-em.png?raw=true =48x)](0) [![img](https://github.com/RASBR/assets-public/blob/main/devices/shelly/shelly-pro-3.png?raw=true =48x)](0) [![img](https://github.com/RASBR/assets-public/blob/main/devices/shelly/shelly-pro-4-pm-v1.png?raw=true =48x)](0) [![img](https://github.com/RASBR/assets-public/blob/main/devices/shelly/shelly-pro-4-pm-v2.png?raw=true =48x)](0) [![img](https://github.com/RASBR/assets-public/blob/main/devices/shelly/shelly-pro-dimmer-2-pm.png?raw=true =48x)](0) [![img](https://github.com/RASBR/assets-public/blob/main/devices/shelly/shelly-uni.png?raw=true =48x)](0) [![img](https://github.com/RASBR/assets-public/blob/main/devices/shelly/shelly-x-01.jpg?raw=true =48x)](0) [![img](https://github.com/RASBR/assets-public/blob/main/devices/shelly/shelly-x-02.png?raw=true =48x)](0) [![img](https://github.com/RASBR/assets-public/blob/main/devices/shelly/shelly-x-03.png?raw=true =48x)](0)</t>
  </si>
  <si>
    <t>&lt;img src="devices/shelly/shelly-00.jpeg" alt="shelly-00.jpeg" height="32"&gt; &lt;img src="devices/shelly/shelly-01.png" alt="shelly-01.png" height="32"&gt; &lt;img src="devices/shelly/shelly-02.png" alt="shelly-02.png" height="32"&gt; &lt;img src="devices/shelly/shelly-03.png" alt="shelly-03.png" height="32"&gt; &lt;img src="devices/shelly/shelly-1-l.png" alt="shelly-1-l.png" height="32"&gt; &lt;img src="devices/shelly/shelly-1-mini-gen3.png" alt="shelly-1-mini-gen3.png" height="32"&gt; &lt;img src="devices/shelly/shelly-1-pm-mini-gen3.png" alt="shelly-1-pm-mini-gen3.png" height="32"&gt; &lt;img src="devices/shelly/shelly-1-pm.png" alt="shelly-1-pm.png" height="32"&gt; &lt;img src="devices/shelly/shelly-1.png" alt="shelly-1.png" height="32"&gt; &lt;img src="devices/shelly/shelly-2.5.png" alt="shelly-2.5.png" height="32"&gt; &lt;img src="devices/shelly/shelly-3-em.png" alt="shelly-3-em.png" height="32"&gt; &lt;img src="devices/shelly/shelly-blu-door-window.png" alt="shelly-blu-door-window.png" height="32"&gt; &lt;img src="devices/shelly/shelly-blu-motion.png" alt="shelly-blu-motion.png" height="32"&gt; &lt;img src="devices/shelly/shelly-blu-trv.png" alt="shelly-blu-trv.png" height="32"&gt; &lt;img src="devices/shelly/shelly-button-black.png" alt="shelly-button-black.png" height="32"&gt; &lt;img src="devices/shelly/shelly-button-blu-blue.png" alt="shelly-button-blu-blue.png" height="32"&gt; &lt;img src="devices/shelly/shelly-door-window.png" alt="shelly-door-window.png" height="32"&gt; &lt;img src="devices/shelly/shelly-ht-gen3.png" alt="shelly-ht-gen3.png" height="32"&gt; &lt;img src="devices/shelly/shelly-ht.png" alt="shelly-ht.png" height="32"&gt; &lt;img src="devices/shelly/shelly-lan-switch.png" alt="shelly-lan-switch.png" height="32"&gt; &lt;img src="devices/shelly/shelly-mini-em-gen3.png" alt="shelly-mini-em-gen3.png" height="32"&gt; &lt;img src="devices/shelly/shelly-plus-1-pm.png" alt="shelly-plus-1-pm.png" height="32"&gt; &lt;img src="devices/shelly/shelly-plus-1.png" alt="shelly-plus-1.png" height="32"&gt; &lt;img src="devices/shelly/shelly-plus-2-pm.png" alt="shelly-plus-2-pm.png" height="32"&gt; &lt;img src="devices/shelly/shelly-plus-addon.png" alt="shelly-plus-addon.png" height="32"&gt; &lt;img src="devices/shelly/shelly-plus-em.png" alt="shelly-plus-em.png" height="32"&gt; &lt;img src="devices/shelly/shelly-plus-ht.png" alt="shelly-plus-ht.png" height="32"&gt; &lt;img src="devices/shelly/shelly-plus-i-4-m.png" alt="shelly-plus-i-4-m.png" height="32"&gt; &lt;img src="devices/shelly/shelly-plus-plug-s.png" alt="shelly-plus-plug-s.png" height="32"&gt; &lt;img src="devices/shelly/shelly-plus-plug-uk.png" alt="shelly-plus-plug-uk.png" height="32"&gt; &lt;img src="devices/shelly/shelly-plus-uni.png" alt="shelly-plus-uni.png" height="32"&gt; &lt;img src="devices/shelly/shelly-pm-mini-gen3.png" alt="shelly-pm-mini-gen3.png" height="32"&gt; &lt;img src="devices/shelly/shelly-pro-1-pm.png" alt="shelly-pro-1-pm.png" height="32"&gt; &lt;img src="devices/shelly/shelly-pro-1.png" alt="shelly-pro-1.png" height="32"&gt; &lt;img src="devices/shelly/shelly-pro-2-pm.png" alt="shelly-pro-2-pm.png" height="32"&gt; &lt;img src="devices/shelly/shelly-pro-2.png" alt="shelly-pro-2.png" height="32"&gt; &lt;img src="devices/shelly/shelly-pro-3-em.png" alt="shelly-pro-3-em.png" height="32"&gt; &lt;img src="devices/shelly/shelly-pro-3.png" alt="shelly-pro-3.png" height="32"&gt; &lt;img src="devices/shelly/shelly-pro-4-pm-v1.png" alt="shelly-pro-4-pm-v1.png" height="32"&gt; &lt;img src="devices/shelly/shelly-pro-4-pm-v2.png" alt="shelly-pro-4-pm-v2.png" height="32"&gt; &lt;img src="devices/shelly/shelly-pro-dimmer-2-pm.png" alt="shelly-pro-dimmer-2-pm.png" height="32"&gt; &lt;img src="devices/shelly/shelly-uni.png" alt="shelly-uni.png" height="32"&gt; &lt;img src="devices/shelly/shelly-x-01.jpg" alt="shelly-x-01.jpg" height="32"&gt; &lt;img src="devices/shelly/shelly-x-02.png" alt="shelly-x-02.png" height="32"&gt; &lt;img src="devices/shelly/shelly-x-03.png" alt="shelly-x-03.png" height="32"&gt;</t>
  </si>
  <si>
    <t>| Image | Name | Count |
|-------|------|-------|
| [![img](https://github.com/RASBR/assets-public/blob/main/devices/shelly/shelly-00.jpeg?raw=true =48x)](https://github.com/RASBR/assets-public/blob/main/devices/shelly/shelly-00.jpeg?raw=true) | [shelly-00](0) | 0 |
| [![img](https://github.com/RASBR/assets-public/blob/main/devices/shelly/shelly-01.png?raw=true =48x)](https://github.com/RASBR/assets-public/blob/main/devices/shelly/shelly-01.png?raw=true) | [shelly-01](0) | 0 |
| [![img](https://github.com/RASBR/assets-public/blob/main/devices/shelly/shelly-02.png?raw=true =48x)](https://github.com/RASBR/assets-public/blob/main/devices/shelly/shelly-02.png?raw=true) | [shelly-02](0) | 0 |
| [![img](https://github.com/RASBR/assets-public/blob/main/devices/shelly/shelly-03.png?raw=true =48x)](https://github.com/RASBR/assets-public/blob/main/devices/shelly/shelly-03.png?raw=true) | [shelly-03](0) | 0 |
| [![img](https://github.com/RASBR/assets-public/blob/main/devices/shelly/shelly-1-l.png?raw=true =48x)](https://github.com/RASBR/assets-public/blob/main/devices/shelly/shelly-1-l.png?raw=true) | [shelly-1-l](0) | 0 |
| [![img](https://github.com/RASBR/assets-public/blob/main/devices/shelly/shelly-1-mini-gen3.png?raw=true =48x)](https://github.com/RASBR/assets-public/blob/main/devices/shelly/shelly-1-mini-gen3.png?raw=true) | [shelly-1-mini-gen3](0) | 0 |
| [![img](https://github.com/RASBR/assets-public/blob/main/devices/shelly/shelly-1-pm-mini-gen3.png?raw=true =48x)](https://github.com/RASBR/assets-public/blob/main/devices/shelly/shelly-1-pm-mini-gen3.png?raw=true) | [shelly-1-pm-mini-gen3](0) | 0 |
| [![img](https://github.com/RASBR/assets-public/blob/main/devices/shelly/shelly-1-pm.png?raw=true =48x)](https://github.com/RASBR/assets-public/blob/main/devices/shelly/shelly-1-pm.png?raw=true) | [shelly-1-pm](0) | 0 |
| [![img](https://github.com/RASBR/assets-public/blob/main/devices/shelly/shelly-1.png?raw=true =48x)](https://github.com/RASBR/assets-public/blob/main/devices/shelly/shelly-1.png?raw=true) | [shelly-1](0) | 0 |
| [![img](https://github.com/RASBR/assets-public/blob/main/devices/shelly/shelly-2.5.png?raw=true =48x)](https://github.com/RASBR/assets-public/blob/main/devices/shelly/shelly-2.5.png?raw=true) | [shelly-2.5](0) | 0 |
| [![img](https://github.com/RASBR/assets-public/blob/main/devices/shelly/shelly-3-em.png?raw=true =48x)](https://github.com/RASBR/assets-public/blob/main/devices/shelly/shelly-3-em.png?raw=true) | [shelly-3-em](0) | 0 |
| [![img](https://github.com/RASBR/assets-public/blob/main/devices/shelly/shelly-blu-door-window.png?raw=true =48x)](https://github.com/RASBR/assets-public/blob/main/devices/shelly/shelly-blu-door-window.png?raw=true) | [shelly-blu-door-window](0) | 0 |
| [![img](https://github.com/RASBR/assets-public/blob/main/devices/shelly/shelly-blu-motion.png?raw=true =48x)](https://github.com/RASBR/assets-public/blob/main/devices/shelly/shelly-blu-motion.png?raw=true) | [shelly-blu-motion](0) | 0 |
| [![img](https://github.com/RASBR/assets-public/blob/main/devices/shelly/shelly-blu-trv.png?raw=true =48x)](https://github.com/RASBR/assets-public/blob/main/devices/shelly/shelly-blu-trv.png?raw=true) | [shelly-blu-trv](0) | 0 |
| [![img](https://github.com/RASBR/assets-public/blob/main/devices/shelly/shelly-button-black.png?raw=true =48x)](https://github.com/RASBR/assets-public/blob/main/devices/shelly/shelly-button-black.png?raw=true) | [shelly-button-black](0) | 0 |
| [![img](https://github.com/RASBR/assets-public/blob/main/devices/shelly/shelly-button-blu-blue.png?raw=true =48x)](https://github.com/RASBR/assets-public/blob/main/devices/shelly/shelly-button-blu-blue.png?raw=true) | [shelly-button-blu-blue](0) | 0 |
| [![img](https://github.com/RASBR/assets-public/blob/main/devices/shelly/shelly-door-window.png?raw=true =48x)](https://github.com/RASBR/assets-public/blob/main/devices/shelly/shelly-door-window.png?raw=true) | [shelly-door-window](0) | 0 |
| [![img](https://github.com/RASBR/assets-public/blob/main/devices/shelly/shelly-ht-gen3.png?raw=true =48x)](https://github.com/RASBR/assets-public/blob/main/devices/shelly/shelly-ht-gen3.png?raw=true) | [shelly-ht-gen3](0) | 0 |
| [![img](https://github.com/RASBR/assets-public/blob/main/devices/shelly/shelly-ht.png?raw=true =48x)](https://github.com/RASBR/assets-public/blob/main/devices/shelly/shelly-ht.png?raw=true) | [shelly-ht](0) | 0 |
| [![img](https://github.com/RASBR/assets-public/blob/main/devices/shelly/shelly-lan-switch.png?raw=true =48x)](https://github.com/RASBR/assets-public/blob/main/devices/shelly/shelly-lan-switch.png?raw=true) | [shelly-lan-switch](0) | 0 |
| [![img](https://github.com/RASBR/assets-public/blob/main/devices/shelly/shelly-mini-em-gen3.png?raw=true =48x)](https://github.com/RASBR/assets-public/blob/main/devices/shelly/shelly-mini-em-gen3.png?raw=true) | [shelly-mini-em-gen3](0) | 0 |
| [![img](https://github.com/RASBR/assets-public/blob/main/devices/shelly/shelly-plus-1-pm.png?raw=true =48x)](https://github.com/RASBR/assets-public/blob/main/devices/shelly/shelly-plus-1-pm.png?raw=true) | [shelly-plus-1-pm](0) | 0 |
| [![img](https://github.com/RASBR/assets-public/blob/main/devices/shelly/shelly-plus-1.png?raw=true =48x)](https://github.com/RASBR/assets-public/blob/main/devices/shelly/shelly-plus-1.png?raw=true) | [shelly-plus-1](0) | 0 |
| [![img](https://github.com/RASBR/assets-public/blob/main/devices/shelly/shelly-plus-2-pm.png?raw=true =48x)](https://github.com/RASBR/assets-public/blob/main/devices/shelly/shelly-plus-2-pm.png?raw=true) | [shelly-plus-2-pm](0) | 0 |
| [![img](https://github.com/RASBR/assets-public/blob/main/devices/shelly/shelly-plus-addon.png?raw=true =48x)](https://github.com/RASBR/assets-public/blob/main/devices/shelly/shelly-plus-addon.png?raw=true) | [shelly-plus-addon](0) | 0 |
| [![img](https://github.com/RASBR/assets-public/blob/main/devices/shelly/shelly-plus-em.png?raw=true =48x)](https://github.com/RASBR/assets-public/blob/main/devices/shelly/shelly-plus-em.png?raw=true) | [shelly-plus-em](0) | 0 |
| [![img](https://github.com/RASBR/assets-public/blob/main/devices/shelly/shelly-plus-ht.png?raw=true =48x)](https://github.com/RASBR/assets-public/blob/main/devices/shelly/shelly-plus-ht.png?raw=true) | [shelly-plus-ht](0) | 0 |
| [![img](https://github.com/RASBR/assets-public/blob/main/devices/shelly/shelly-plus-i-4-m.png?raw=true =48x)](https://github.com/RASBR/assets-public/blob/main/devices/shelly/shelly-plus-i-4-m.png?raw=true) | [shelly-plus-i-4-m](0) | 0 |
| [![img](https://github.com/RASBR/assets-public/blob/main/devices/shelly/shelly-plus-plug-s.png?raw=true =48x)](https://github.com/RASBR/assets-public/blob/main/devices/shelly/shelly-plus-plug-s.png?raw=true) | [shelly-plus-plug-s](0) | 0 |
| [![img](https://github.com/RASBR/assets-public/blob/main/devices/shelly/shelly-plus-plug-uk.png?raw=true =48x)](https://github.com/RASBR/assets-public/blob/main/devices/shelly/shelly-plus-plug-uk.png?raw=true) | [shelly-plus-plug-uk](0) | 0 |
| [![img](https://github.com/RASBR/assets-public/blob/main/devices/shelly/shelly-plus-uni.png?raw=true =48x)](https://github.com/RASBR/assets-public/blob/main/devices/shelly/shelly-plus-uni.png?raw=true) | [shelly-plus-uni](0) | 0 |
| [![img](https://github.com/RASBR/assets-public/blob/main/devices/shelly/shelly-pm-mini-gen3.png?raw=true =48x)](https://github.com/RASBR/assets-public/blob/main/devices/shelly/shelly-pm-mini-gen3.png?raw=true) | [shelly-pm-mini-gen3](0) | 0 |
| [![img](https://github.com/RASBR/assets-public/blob/main/devices/shelly/shelly-pro-1-pm.png?raw=true =48x)](https://github.com/RASBR/assets-public/blob/main/devices/shelly/shelly-pro-1-pm.png?raw=true) | [shelly-pro-1-pm](0) | 0 |
| [![img](https://github.com/RASBR/assets-public/blob/main/devices/shelly/shelly-pro-1.png?raw=true =48x)](https://github.com/RASBR/assets-public/blob/main/devices/shelly/shelly-pro-1.png?raw=true) | [shelly-pro-1](0) | 0 |
| [![img](https://github.com/RASBR/assets-public/blob/main/devices/shelly/shelly-pro-2-pm.png?raw=true =48x)](https://github.com/RASBR/assets-public/blob/main/devices/shelly/shelly-pro-2-pm.png?raw=true) | [shelly-pro-2-pm](0) | 0 |
| [![img](https://github.com/RASBR/assets-public/blob/main/devices/shelly/shelly-pro-2.png?raw=true =48x)](https://github.com/RASBR/assets-public/blob/main/devices/shelly/shelly-pro-2.png?raw=true) | [shelly-pro-2](0) | 0 |
| [![img](https://github.com/RASBR/assets-public/blob/main/devices/shelly/shelly-pro-3-em.png?raw=true =48x)](https://github.com/RASBR/assets-public/blob/main/devices/shelly/shelly-pro-3-em.png?raw=true) | [shelly-pro-3-em](0) | 0 |
| [![img](https://github.com/RASBR/assets-public/blob/main/devices/shelly/shelly-pro-3.png?raw=true =48x)](https://github.com/RASBR/assets-public/blob/main/devices/shelly/shelly-pro-3.png?raw=true) | [shelly-pro-3](0) | 0 |
| [![img](https://github.com/RASBR/assets-public/blob/main/devices/shelly/shelly-pro-4-pm-v1.png?raw=true =48x)](https://github.com/RASBR/assets-public/blob/main/devices/shelly/shelly-pro-4-pm-v1.png?raw=true) | [shelly-pro-4-pm-v1](0) | 0 |
| [![img](https://github.com/RASBR/assets-public/blob/main/devices/shelly/shelly-pro-4-pm-v2.png?raw=true =48x)](https://github.com/RASBR/assets-public/blob/main/devices/shelly/shelly-pro-4-pm-v2.png?raw=true) | [shelly-pro-4-pm-v2](0) | 0 |
| [![img](https://github.com/RASBR/assets-public/blob/main/devices/shelly/shelly-pro-dimmer-2-pm.png?raw=true =48x)](https://github.com/RASBR/assets-public/blob/main/devices/shelly/shelly-pro-dimmer-2-pm.png?raw=true) | [shelly-pro-dimmer-2-pm](0) | 0 |
| [![img](https://github.com/RASBR/assets-public/blob/main/devices/shelly/shelly-uni.png?raw=true =48x)](https://github.com/RASBR/assets-public/blob/main/devices/shelly/shelly-uni.png?raw=true) | [shelly-uni](0) | 0 |
| [![img](https://github.com/RASBR/assets-public/blob/main/devices/shelly/shelly-x-01.jpg?raw=true =48x)](https://github.com/RASBR/assets-public/blob/main/devices/shelly/shelly-x-01.jpg?raw=true) | [shelly-x-01](0) | 0 |
| [![img](https://github.com/RASBR/assets-public/blob/main/devices/shelly/shelly-x-02.png?raw=true =48x)](https://github.com/RASBR/assets-public/blob/main/devices/shelly/shelly-x-02.png?raw=true) | [shelly-x-02](0) | 0 |
| [![img](https://github.com/RASBR/assets-public/blob/main/devices/shelly/shelly-x-03.png?raw=true =48x)](https://github.com/RASBR/assets-public/blob/main/devices/shelly/shelly-x-03.png?raw=true) | [shelly-x-03](0) | 0 |
{.dense}</t>
  </si>
  <si>
    <t>https://github.com/RASBR/assets-public/blob/main/devices/shelly/shelly-00.jpeg?raw=true</t>
  </si>
  <si>
    <t>![img](https://github.com/RASBR/assets-public/blob/main/devices/shelly/shelly-00.jpeg?raw=true =48x)</t>
  </si>
  <si>
    <t>[![img](https://github.com/RASBR/assets-public/blob/main/devices/shelly/shelly-00.jpeg?raw=true =48x)](https://github.com/RASBR/assets-public/blob/main/devices/shelly/shelly-00.jpeg?raw=true)</t>
  </si>
  <si>
    <t>[![img](https://github.com/RASBR/assets-public/blob/main/devices/shelly/shelly-00.jpeg?raw=true =48x)](0)</t>
  </si>
  <si>
    <t>| [![img](https://github.com/RASBR/assets-public/blob/main/devices/shelly/shelly-00.jpeg?raw=true =48x)](https://github.com/RASBR/assets-public/blob/main/devices/shelly/shelly-00.jpeg?raw=true) | [shelly-00](0) | 0 |</t>
  </si>
  <si>
    <t>&lt;img src="devices/shelly/shelly-00.jpeg" alt="shelly-00.jpeg" height="32"&gt;</t>
  </si>
  <si>
    <t>https://github.com/RASBR/assets-public/blob/main/devices/shelly/shelly-01.png?raw=true</t>
  </si>
  <si>
    <t>![img](https://github.com/RASBR/assets-public/blob/main/devices/shelly/shelly-01.png?raw=true =48x)</t>
  </si>
  <si>
    <t>[![img](https://github.com/RASBR/assets-public/blob/main/devices/shelly/shelly-01.png?raw=true =48x)](https://github.com/RASBR/assets-public/blob/main/devices/shelly/shelly-01.png?raw=true)</t>
  </si>
  <si>
    <t>[![img](https://github.com/RASBR/assets-public/blob/main/devices/shelly/shelly-01.png?raw=true =48x)](0)</t>
  </si>
  <si>
    <t>| [![img](https://github.com/RASBR/assets-public/blob/main/devices/shelly/shelly-01.png?raw=true =48x)](https://github.com/RASBR/assets-public/blob/main/devices/shelly/shelly-01.png?raw=true) | [shelly-01](0) | 0 |</t>
  </si>
  <si>
    <t>&lt;img src="devices/shelly/shelly-01.png" alt="shelly-01.png" height="32"&gt;</t>
  </si>
  <si>
    <t>https://github.com/RASBR/assets-public/blob/main/devices/shelly/shelly-02.png?raw=true</t>
  </si>
  <si>
    <t>![img](https://github.com/RASBR/assets-public/blob/main/devices/shelly/shelly-02.png?raw=true =48x)</t>
  </si>
  <si>
    <t>[![img](https://github.com/RASBR/assets-public/blob/main/devices/shelly/shelly-02.png?raw=true =48x)](https://github.com/RASBR/assets-public/blob/main/devices/shelly/shelly-02.png?raw=true)</t>
  </si>
  <si>
    <t>[![img](https://github.com/RASBR/assets-public/blob/main/devices/shelly/shelly-02.png?raw=true =48x)](0)</t>
  </si>
  <si>
    <t>| [![img](https://github.com/RASBR/assets-public/blob/main/devices/shelly/shelly-02.png?raw=true =48x)](https://github.com/RASBR/assets-public/blob/main/devices/shelly/shelly-02.png?raw=true) | [shelly-02](0) | 0 |</t>
  </si>
  <si>
    <t>&lt;img src="devices/shelly/shelly-02.png" alt="shelly-02.png" height="32"&gt;</t>
  </si>
  <si>
    <t>https://github.com/RASBR/assets-public/blob/main/devices/shelly/shelly-03.png?raw=true</t>
  </si>
  <si>
    <t>![img](https://github.com/RASBR/assets-public/blob/main/devices/shelly/shelly-03.png?raw=true =48x)</t>
  </si>
  <si>
    <t>[![img](https://github.com/RASBR/assets-public/blob/main/devices/shelly/shelly-03.png?raw=true =48x)](https://github.com/RASBR/assets-public/blob/main/devices/shelly/shelly-03.png?raw=true)</t>
  </si>
  <si>
    <t>[![img](https://github.com/RASBR/assets-public/blob/main/devices/shelly/shelly-03.png?raw=true =48x)](0)</t>
  </si>
  <si>
    <t>| [![img](https://github.com/RASBR/assets-public/blob/main/devices/shelly/shelly-03.png?raw=true =48x)](https://github.com/RASBR/assets-public/blob/main/devices/shelly/shelly-03.png?raw=true) | [shelly-03](0) | 0 |</t>
  </si>
  <si>
    <t>&lt;img src="devices/shelly/shelly-03.png" alt="shelly-03.png" height="32"&gt;</t>
  </si>
  <si>
    <t>https://github.com/RASBR/assets-public/blob/main/devices/shelly/shelly-1-l.png?raw=true</t>
  </si>
  <si>
    <t>![img](https://github.com/RASBR/assets-public/blob/main/devices/shelly/shelly-1-l.png?raw=true =48x)</t>
  </si>
  <si>
    <t>[![img](https://github.com/RASBR/assets-public/blob/main/devices/shelly/shelly-1-l.png?raw=true =48x)](https://github.com/RASBR/assets-public/blob/main/devices/shelly/shelly-1-l.png?raw=true)</t>
  </si>
  <si>
    <t>[![img](https://github.com/RASBR/assets-public/blob/main/devices/shelly/shelly-1-l.png?raw=true =48x)](0)</t>
  </si>
  <si>
    <t>| [![img](https://github.com/RASBR/assets-public/blob/main/devices/shelly/shelly-1-l.png?raw=true =48x)](https://github.com/RASBR/assets-public/blob/main/devices/shelly/shelly-1-l.png?raw=true) | [shelly-1-l](0) | 0 |</t>
  </si>
  <si>
    <t>&lt;img src="devices/shelly/shelly-1-l.png" alt="shelly-1-l.png" height="32"&gt;</t>
  </si>
  <si>
    <t>https://github.com/RASBR/assets-public/blob/main/devices/shelly/shelly-1-mini-gen3.png?raw=true</t>
  </si>
  <si>
    <t>![img](https://github.com/RASBR/assets-public/blob/main/devices/shelly/shelly-1-mini-gen3.png?raw=true =48x)</t>
  </si>
  <si>
    <t>[![img](https://github.com/RASBR/assets-public/blob/main/devices/shelly/shelly-1-mini-gen3.png?raw=true =48x)](https://github.com/RASBR/assets-public/blob/main/devices/shelly/shelly-1-mini-gen3.png?raw=true)</t>
  </si>
  <si>
    <t>[![img](https://github.com/RASBR/assets-public/blob/main/devices/shelly/shelly-1-mini-gen3.png?raw=true =48x)](0)</t>
  </si>
  <si>
    <t>| [![img](https://github.com/RASBR/assets-public/blob/main/devices/shelly/shelly-1-mini-gen3.png?raw=true =48x)](https://github.com/RASBR/assets-public/blob/main/devices/shelly/shelly-1-mini-gen3.png?raw=true) | [shelly-1-mini-gen3](0) | 0 |</t>
  </si>
  <si>
    <t>&lt;img src="devices/shelly/shelly-1-mini-gen3.png" alt="shelly-1-mini-gen3.png" height="32"&gt;</t>
  </si>
  <si>
    <t>https://github.com/RASBR/assets-public/blob/main/devices/shelly/shelly-1-pm-mini-gen3.png?raw=true</t>
  </si>
  <si>
    <t>![img](https://github.com/RASBR/assets-public/blob/main/devices/shelly/shelly-1-pm-mini-gen3.png?raw=true =48x)</t>
  </si>
  <si>
    <t>[![img](https://github.com/RASBR/assets-public/blob/main/devices/shelly/shelly-1-pm-mini-gen3.png?raw=true =48x)](https://github.com/RASBR/assets-public/blob/main/devices/shelly/shelly-1-pm-mini-gen3.png?raw=true)</t>
  </si>
  <si>
    <t>[![img](https://github.com/RASBR/assets-public/blob/main/devices/shelly/shelly-1-pm-mini-gen3.png?raw=true =48x)](0)</t>
  </si>
  <si>
    <t>| [![img](https://github.com/RASBR/assets-public/blob/main/devices/shelly/shelly-1-pm-mini-gen3.png?raw=true =48x)](https://github.com/RASBR/assets-public/blob/main/devices/shelly/shelly-1-pm-mini-gen3.png?raw=true) | [shelly-1-pm-mini-gen3](0) | 0 |</t>
  </si>
  <si>
    <t>&lt;img src="devices/shelly/shelly-1-pm-mini-gen3.png" alt="shelly-1-pm-mini-gen3.png" height="32"&gt;</t>
  </si>
  <si>
    <t>https://github.com/RASBR/assets-public/blob/main/devices/shelly/shelly-1-pm.png?raw=true</t>
  </si>
  <si>
    <t>![img](https://github.com/RASBR/assets-public/blob/main/devices/shelly/shelly-1-pm.png?raw=true =48x)</t>
  </si>
  <si>
    <t>[![img](https://github.com/RASBR/assets-public/blob/main/devices/shelly/shelly-1-pm.png?raw=true =48x)](https://github.com/RASBR/assets-public/blob/main/devices/shelly/shelly-1-pm.png?raw=true)</t>
  </si>
  <si>
    <t>[![img](https://github.com/RASBR/assets-public/blob/main/devices/shelly/shelly-1-pm.png?raw=true =48x)](0)</t>
  </si>
  <si>
    <t>| [![img](https://github.com/RASBR/assets-public/blob/main/devices/shelly/shelly-1-pm.png?raw=true =48x)](https://github.com/RASBR/assets-public/blob/main/devices/shelly/shelly-1-pm.png?raw=true) | [shelly-1-pm](0) | 0 |</t>
  </si>
  <si>
    <t>&lt;img src="devices/shelly/shelly-1-pm.png" alt="shelly-1-pm.png" height="32"&gt;</t>
  </si>
  <si>
    <t>https://github.com/RASBR/assets-public/blob/main/devices/shelly/shelly-1.png?raw=true</t>
  </si>
  <si>
    <t>![img](https://github.com/RASBR/assets-public/blob/main/devices/shelly/shelly-1.png?raw=true =48x)</t>
  </si>
  <si>
    <t>[![img](https://github.com/RASBR/assets-public/blob/main/devices/shelly/shelly-1.png?raw=true =48x)](https://github.com/RASBR/assets-public/blob/main/devices/shelly/shelly-1.png?raw=true)</t>
  </si>
  <si>
    <t>[![img](https://github.com/RASBR/assets-public/blob/main/devices/shelly/shelly-1.png?raw=true =48x)](0)</t>
  </si>
  <si>
    <t>| [![img](https://github.com/RASBR/assets-public/blob/main/devices/shelly/shelly-1.png?raw=true =48x)](https://github.com/RASBR/assets-public/blob/main/devices/shelly/shelly-1.png?raw=true) | [shelly-1](0) | 0 |</t>
  </si>
  <si>
    <t>&lt;img src="devices/shelly/shelly-1.png" alt="shelly-1.png" height="32"&gt;</t>
  </si>
  <si>
    <t>https://github.com/RASBR/assets-public/blob/main/devices/shelly/shelly-2.5.png?raw=true</t>
  </si>
  <si>
    <t>![img](https://github.com/RASBR/assets-public/blob/main/devices/shelly/shelly-2.5.png?raw=true =48x)</t>
  </si>
  <si>
    <t>[![img](https://github.com/RASBR/assets-public/blob/main/devices/shelly/shelly-2.5.png?raw=true =48x)](https://github.com/RASBR/assets-public/blob/main/devices/shelly/shelly-2.5.png?raw=true)</t>
  </si>
  <si>
    <t>[![img](https://github.com/RASBR/assets-public/blob/main/devices/shelly/shelly-2.5.png?raw=true =48x)](0)</t>
  </si>
  <si>
    <t>| [![img](https://github.com/RASBR/assets-public/blob/main/devices/shelly/shelly-2.5.png?raw=true =48x)](https://github.com/RASBR/assets-public/blob/main/devices/shelly/shelly-2.5.png?raw=true) | [shelly-2.5](0) | 0 |</t>
  </si>
  <si>
    <t>&lt;img src="devices/shelly/shelly-2.5.png" alt="shelly-2.5.png" height="32"&gt;</t>
  </si>
  <si>
    <t>https://github.com/RASBR/assets-public/blob/main/devices/shelly/shelly-3-em.png?raw=true</t>
  </si>
  <si>
    <t>![img](https://github.com/RASBR/assets-public/blob/main/devices/shelly/shelly-3-em.png?raw=true =48x)</t>
  </si>
  <si>
    <t>[![img](https://github.com/RASBR/assets-public/blob/main/devices/shelly/shelly-3-em.png?raw=true =48x)](https://github.com/RASBR/assets-public/blob/main/devices/shelly/shelly-3-em.png?raw=true)</t>
  </si>
  <si>
    <t>[![img](https://github.com/RASBR/assets-public/blob/main/devices/shelly/shelly-3-em.png?raw=true =48x)](0)</t>
  </si>
  <si>
    <t>| [![img](https://github.com/RASBR/assets-public/blob/main/devices/shelly/shelly-3-em.png?raw=true =48x)](https://github.com/RASBR/assets-public/blob/main/devices/shelly/shelly-3-em.png?raw=true) | [shelly-3-em](0) | 0 |</t>
  </si>
  <si>
    <t>&lt;img src="devices/shelly/shelly-3-em.png" alt="shelly-3-em.png" height="32"&gt;</t>
  </si>
  <si>
    <t>https://github.com/RASBR/assets-public/blob/main/devices/shelly/shelly-blu-door-window.png?raw=true</t>
  </si>
  <si>
    <t>![img](https://github.com/RASBR/assets-public/blob/main/devices/shelly/shelly-blu-door-window.png?raw=true =48x)</t>
  </si>
  <si>
    <t>[![img](https://github.com/RASBR/assets-public/blob/main/devices/shelly/shelly-blu-door-window.png?raw=true =48x)](https://github.com/RASBR/assets-public/blob/main/devices/shelly/shelly-blu-door-window.png?raw=true)</t>
  </si>
  <si>
    <t>[![img](https://github.com/RASBR/assets-public/blob/main/devices/shelly/shelly-blu-door-window.png?raw=true =48x)](0)</t>
  </si>
  <si>
    <t>| [![img](https://github.com/RASBR/assets-public/blob/main/devices/shelly/shelly-blu-door-window.png?raw=true =48x)](https://github.com/RASBR/assets-public/blob/main/devices/shelly/shelly-blu-door-window.png?raw=true) | [shelly-blu-door-window](0) | 0 |</t>
  </si>
  <si>
    <t>&lt;img src="devices/shelly/shelly-blu-door-window.png" alt="shelly-blu-door-window.png" height="32"&gt;</t>
  </si>
  <si>
    <t>https://github.com/RASBR/assets-public/blob/main/devices/shelly/shelly-blu-motion.png?raw=true</t>
  </si>
  <si>
    <t>![img](https://github.com/RASBR/assets-public/blob/main/devices/shelly/shelly-blu-motion.png?raw=true =48x)</t>
  </si>
  <si>
    <t>[![img](https://github.com/RASBR/assets-public/blob/main/devices/shelly/shelly-blu-motion.png?raw=true =48x)](https://github.com/RASBR/assets-public/blob/main/devices/shelly/shelly-blu-motion.png?raw=true)</t>
  </si>
  <si>
    <t>[![img](https://github.com/RASBR/assets-public/blob/main/devices/shelly/shelly-blu-motion.png?raw=true =48x)](0)</t>
  </si>
  <si>
    <t>| [![img](https://github.com/RASBR/assets-public/blob/main/devices/shelly/shelly-blu-motion.png?raw=true =48x)](https://github.com/RASBR/assets-public/blob/main/devices/shelly/shelly-blu-motion.png?raw=true) | [shelly-blu-motion](0) | 0 |</t>
  </si>
  <si>
    <t>&lt;img src="devices/shelly/shelly-blu-motion.png" alt="shelly-blu-motion.png" height="32"&gt;</t>
  </si>
  <si>
    <t>https://github.com/RASBR/assets-public/blob/main/devices/shelly/shelly-blu-trv.png?raw=true</t>
  </si>
  <si>
    <t>![img](https://github.com/RASBR/assets-public/blob/main/devices/shelly/shelly-blu-trv.png?raw=true =48x)</t>
  </si>
  <si>
    <t>[![img](https://github.com/RASBR/assets-public/blob/main/devices/shelly/shelly-blu-trv.png?raw=true =48x)](https://github.com/RASBR/assets-public/blob/main/devices/shelly/shelly-blu-trv.png?raw=true)</t>
  </si>
  <si>
    <t>[![img](https://github.com/RASBR/assets-public/blob/main/devices/shelly/shelly-blu-trv.png?raw=true =48x)](0)</t>
  </si>
  <si>
    <t>| [![img](https://github.com/RASBR/assets-public/blob/main/devices/shelly/shelly-blu-trv.png?raw=true =48x)](https://github.com/RASBR/assets-public/blob/main/devices/shelly/shelly-blu-trv.png?raw=true) | [shelly-blu-trv](0) | 0 |</t>
  </si>
  <si>
    <t>&lt;img src="devices/shelly/shelly-blu-trv.png" alt="shelly-blu-trv.png" height="32"&gt;</t>
  </si>
  <si>
    <t>https://github.com/RASBR/assets-public/blob/main/devices/shelly/shelly-button-black.png?raw=true</t>
  </si>
  <si>
    <t>![img](https://github.com/RASBR/assets-public/blob/main/devices/shelly/shelly-button-black.png?raw=true =48x)</t>
  </si>
  <si>
    <t>[![img](https://github.com/RASBR/assets-public/blob/main/devices/shelly/shelly-button-black.png?raw=true =48x)](https://github.com/RASBR/assets-public/blob/main/devices/shelly/shelly-button-black.png?raw=true)</t>
  </si>
  <si>
    <t>[![img](https://github.com/RASBR/assets-public/blob/main/devices/shelly/shelly-button-black.png?raw=true =48x)](0)</t>
  </si>
  <si>
    <t>| [![img](https://github.com/RASBR/assets-public/blob/main/devices/shelly/shelly-button-black.png?raw=true =48x)](https://github.com/RASBR/assets-public/blob/main/devices/shelly/shelly-button-black.png?raw=true) | [shelly-button-black](0) | 0 |</t>
  </si>
  <si>
    <t>&lt;img src="devices/shelly/shelly-button-black.png" alt="shelly-button-black.png" height="32"&gt;</t>
  </si>
  <si>
    <t>https://github.com/RASBR/assets-public/blob/main/devices/shelly/shelly-button-blu-blue.png?raw=true</t>
  </si>
  <si>
    <t>![img](https://github.com/RASBR/assets-public/blob/main/devices/shelly/shelly-button-blu-blue.png?raw=true =48x)</t>
  </si>
  <si>
    <t>[![img](https://github.com/RASBR/assets-public/blob/main/devices/shelly/shelly-button-blu-blue.png?raw=true =48x)](https://github.com/RASBR/assets-public/blob/main/devices/shelly/shelly-button-blu-blue.png?raw=true)</t>
  </si>
  <si>
    <t>[![img](https://github.com/RASBR/assets-public/blob/main/devices/shelly/shelly-button-blu-blue.png?raw=true =48x)](0)</t>
  </si>
  <si>
    <t>| [![img](https://github.com/RASBR/assets-public/blob/main/devices/shelly/shelly-button-blu-blue.png?raw=true =48x)](https://github.com/RASBR/assets-public/blob/main/devices/shelly/shelly-button-blu-blue.png?raw=true) | [shelly-button-blu-blue](0) | 0 |</t>
  </si>
  <si>
    <t>&lt;img src="devices/shelly/shelly-button-blu-blue.png" alt="shelly-button-blu-blue.png" height="32"&gt;</t>
  </si>
  <si>
    <t>https://github.com/RASBR/assets-public/blob/main/devices/shelly/shelly-door-window.png?raw=true</t>
  </si>
  <si>
    <t>![img](https://github.com/RASBR/assets-public/blob/main/devices/shelly/shelly-door-window.png?raw=true =48x)</t>
  </si>
  <si>
    <t>[![img](https://github.com/RASBR/assets-public/blob/main/devices/shelly/shelly-door-window.png?raw=true =48x)](https://github.com/RASBR/assets-public/blob/main/devices/shelly/shelly-door-window.png?raw=true)</t>
  </si>
  <si>
    <t>[![img](https://github.com/RASBR/assets-public/blob/main/devices/shelly/shelly-door-window.png?raw=true =48x)](0)</t>
  </si>
  <si>
    <t>| [![img](https://github.com/RASBR/assets-public/blob/main/devices/shelly/shelly-door-window.png?raw=true =48x)](https://github.com/RASBR/assets-public/blob/main/devices/shelly/shelly-door-window.png?raw=true) | [shelly-door-window](0) | 0 |</t>
  </si>
  <si>
    <t>&lt;img src="devices/shelly/shelly-door-window.png" alt="shelly-door-window.png" height="32"&gt;</t>
  </si>
  <si>
    <t>https://github.com/RASBR/assets-public/blob/main/devices/shelly/shelly-ht-gen3.png?raw=true</t>
  </si>
  <si>
    <t>![img](https://github.com/RASBR/assets-public/blob/main/devices/shelly/shelly-ht-gen3.png?raw=true =48x)</t>
  </si>
  <si>
    <t>[![img](https://github.com/RASBR/assets-public/blob/main/devices/shelly/shelly-ht-gen3.png?raw=true =48x)](https://github.com/RASBR/assets-public/blob/main/devices/shelly/shelly-ht-gen3.png?raw=true)</t>
  </si>
  <si>
    <t>[![img](https://github.com/RASBR/assets-public/blob/main/devices/shelly/shelly-ht-gen3.png?raw=true =48x)](0)</t>
  </si>
  <si>
    <t>| [![img](https://github.com/RASBR/assets-public/blob/main/devices/shelly/shelly-ht-gen3.png?raw=true =48x)](https://github.com/RASBR/assets-public/blob/main/devices/shelly/shelly-ht-gen3.png?raw=true) | [shelly-ht-gen3](0) | 0 |</t>
  </si>
  <si>
    <t>&lt;img src="devices/shelly/shelly-ht-gen3.png" alt="shelly-ht-gen3.png" height="32"&gt;</t>
  </si>
  <si>
    <t>https://github.com/RASBR/assets-public/blob/main/devices/shelly/shelly-ht.png?raw=true</t>
  </si>
  <si>
    <t>![img](https://github.com/RASBR/assets-public/blob/main/devices/shelly/shelly-ht.png?raw=true =48x)</t>
  </si>
  <si>
    <t>[![img](https://github.com/RASBR/assets-public/blob/main/devices/shelly/shelly-ht.png?raw=true =48x)](https://github.com/RASBR/assets-public/blob/main/devices/shelly/shelly-ht.png?raw=true)</t>
  </si>
  <si>
    <t>[![img](https://github.com/RASBR/assets-public/blob/main/devices/shelly/shelly-ht.png?raw=true =48x)](0)</t>
  </si>
  <si>
    <t>| [![img](https://github.com/RASBR/assets-public/blob/main/devices/shelly/shelly-ht.png?raw=true =48x)](https://github.com/RASBR/assets-public/blob/main/devices/shelly/shelly-ht.png?raw=true) | [shelly-ht](0) | 0 |</t>
  </si>
  <si>
    <t>&lt;img src="devices/shelly/shelly-ht.png" alt="shelly-ht.png" height="32"&gt;</t>
  </si>
  <si>
    <t>https://github.com/RASBR/assets-public/blob/main/devices/shelly/shelly-lan-switch.png?raw=true</t>
  </si>
  <si>
    <t>![img](https://github.com/RASBR/assets-public/blob/main/devices/shelly/shelly-lan-switch.png?raw=true =48x)</t>
  </si>
  <si>
    <t>[![img](https://github.com/RASBR/assets-public/blob/main/devices/shelly/shelly-lan-switch.png?raw=true =48x)](https://github.com/RASBR/assets-public/blob/main/devices/shelly/shelly-lan-switch.png?raw=true)</t>
  </si>
  <si>
    <t>[![img](https://github.com/RASBR/assets-public/blob/main/devices/shelly/shelly-lan-switch.png?raw=true =48x)](0)</t>
  </si>
  <si>
    <t>| [![img](https://github.com/RASBR/assets-public/blob/main/devices/shelly/shelly-lan-switch.png?raw=true =48x)](https://github.com/RASBR/assets-public/blob/main/devices/shelly/shelly-lan-switch.png?raw=true) | [shelly-lan-switch](0) | 0 |</t>
  </si>
  <si>
    <t>&lt;img src="devices/shelly/shelly-lan-switch.png" alt="shelly-lan-switch.png" height="32"&gt;</t>
  </si>
  <si>
    <t>https://github.com/RASBR/assets-public/blob/main/devices/shelly/shelly-mini-em-gen3.png?raw=true</t>
  </si>
  <si>
    <t>![img](https://github.com/RASBR/assets-public/blob/main/devices/shelly/shelly-mini-em-gen3.png?raw=true =48x)</t>
  </si>
  <si>
    <t>[![img](https://github.com/RASBR/assets-public/blob/main/devices/shelly/shelly-mini-em-gen3.png?raw=true =48x)](https://github.com/RASBR/assets-public/blob/main/devices/shelly/shelly-mini-em-gen3.png?raw=true)</t>
  </si>
  <si>
    <t>[![img](https://github.com/RASBR/assets-public/blob/main/devices/shelly/shelly-mini-em-gen3.png?raw=true =48x)](0)</t>
  </si>
  <si>
    <t>| [![img](https://github.com/RASBR/assets-public/blob/main/devices/shelly/shelly-mini-em-gen3.png?raw=true =48x)](https://github.com/RASBR/assets-public/blob/main/devices/shelly/shelly-mini-em-gen3.png?raw=true) | [shelly-mini-em-gen3](0) | 0 |</t>
  </si>
  <si>
    <t>&lt;img src="devices/shelly/shelly-mini-em-gen3.png" alt="shelly-mini-em-gen3.png" height="32"&gt;</t>
  </si>
  <si>
    <t>https://github.com/RASBR/assets-public/blob/main/devices/shelly/shelly-plus-1-pm.png?raw=true</t>
  </si>
  <si>
    <t>![img](https://github.com/RASBR/assets-public/blob/main/devices/shelly/shelly-plus-1-pm.png?raw=true =48x)</t>
  </si>
  <si>
    <t>[![img](https://github.com/RASBR/assets-public/blob/main/devices/shelly/shelly-plus-1-pm.png?raw=true =48x)](https://github.com/RASBR/assets-public/blob/main/devices/shelly/shelly-plus-1-pm.png?raw=true)</t>
  </si>
  <si>
    <t>[![img](https://github.com/RASBR/assets-public/blob/main/devices/shelly/shelly-plus-1-pm.png?raw=true =48x)](0)</t>
  </si>
  <si>
    <t>| [![img](https://github.com/RASBR/assets-public/blob/main/devices/shelly/shelly-plus-1-pm.png?raw=true =48x)](https://github.com/RASBR/assets-public/blob/main/devices/shelly/shelly-plus-1-pm.png?raw=true) | [shelly-plus-1-pm](0) | 0 |</t>
  </si>
  <si>
    <t>&lt;img src="devices/shelly/shelly-plus-1-pm.png" alt="shelly-plus-1-pm.png" height="32"&gt;</t>
  </si>
  <si>
    <t>https://github.com/RASBR/assets-public/blob/main/devices/shelly/shelly-plus-1.png?raw=true</t>
  </si>
  <si>
    <t>![img](https://github.com/RASBR/assets-public/blob/main/devices/shelly/shelly-plus-1.png?raw=true =48x)</t>
  </si>
  <si>
    <t>[![img](https://github.com/RASBR/assets-public/blob/main/devices/shelly/shelly-plus-1.png?raw=true =48x)](https://github.com/RASBR/assets-public/blob/main/devices/shelly/shelly-plus-1.png?raw=true)</t>
  </si>
  <si>
    <t>[![img](https://github.com/RASBR/assets-public/blob/main/devices/shelly/shelly-plus-1.png?raw=true =48x)](0)</t>
  </si>
  <si>
    <t>| [![img](https://github.com/RASBR/assets-public/blob/main/devices/shelly/shelly-plus-1.png?raw=true =48x)](https://github.com/RASBR/assets-public/blob/main/devices/shelly/shelly-plus-1.png?raw=true) | [shelly-plus-1](0) | 0 |</t>
  </si>
  <si>
    <t>&lt;img src="devices/shelly/shelly-plus-1.png" alt="shelly-plus-1.png" height="32"&gt;</t>
  </si>
  <si>
    <t>https://github.com/RASBR/assets-public/blob/main/devices/shelly/shelly-plus-2-pm.png?raw=true</t>
  </si>
  <si>
    <t>![img](https://github.com/RASBR/assets-public/blob/main/devices/shelly/shelly-plus-2-pm.png?raw=true =48x)</t>
  </si>
  <si>
    <t>[![img](https://github.com/RASBR/assets-public/blob/main/devices/shelly/shelly-plus-2-pm.png?raw=true =48x)](https://github.com/RASBR/assets-public/blob/main/devices/shelly/shelly-plus-2-pm.png?raw=true)</t>
  </si>
  <si>
    <t>[![img](https://github.com/RASBR/assets-public/blob/main/devices/shelly/shelly-plus-2-pm.png?raw=true =48x)](0)</t>
  </si>
  <si>
    <t>| [![img](https://github.com/RASBR/assets-public/blob/main/devices/shelly/shelly-plus-2-pm.png?raw=true =48x)](https://github.com/RASBR/assets-public/blob/main/devices/shelly/shelly-plus-2-pm.png?raw=true) | [shelly-plus-2-pm](0) | 0 |</t>
  </si>
  <si>
    <t>&lt;img src="devices/shelly/shelly-plus-2-pm.png" alt="shelly-plus-2-pm.png" height="32"&gt;</t>
  </si>
  <si>
    <t>https://github.com/RASBR/assets-public/blob/main/devices/shelly/shelly-plus-addon.png?raw=true</t>
  </si>
  <si>
    <t>![img](https://github.com/RASBR/assets-public/blob/main/devices/shelly/shelly-plus-addon.png?raw=true =48x)</t>
  </si>
  <si>
    <t>[![img](https://github.com/RASBR/assets-public/blob/main/devices/shelly/shelly-plus-addon.png?raw=true =48x)](https://github.com/RASBR/assets-public/blob/main/devices/shelly/shelly-plus-addon.png?raw=true)</t>
  </si>
  <si>
    <t>[![img](https://github.com/RASBR/assets-public/blob/main/devices/shelly/shelly-plus-addon.png?raw=true =48x)](0)</t>
  </si>
  <si>
    <t>| [![img](https://github.com/RASBR/assets-public/blob/main/devices/shelly/shelly-plus-addon.png?raw=true =48x)](https://github.com/RASBR/assets-public/blob/main/devices/shelly/shelly-plus-addon.png?raw=true) | [shelly-plus-addon](0) | 0 |</t>
  </si>
  <si>
    <t>&lt;img src="devices/shelly/shelly-plus-addon.png" alt="shelly-plus-addon.png" height="32"&gt;</t>
  </si>
  <si>
    <t>https://github.com/RASBR/assets-public/blob/main/devices/shelly/shelly-plus-em.png?raw=true</t>
  </si>
  <si>
    <t>![img](https://github.com/RASBR/assets-public/blob/main/devices/shelly/shelly-plus-em.png?raw=true =48x)</t>
  </si>
  <si>
    <t>[![img](https://github.com/RASBR/assets-public/blob/main/devices/shelly/shelly-plus-em.png?raw=true =48x)](https://github.com/RASBR/assets-public/blob/main/devices/shelly/shelly-plus-em.png?raw=true)</t>
  </si>
  <si>
    <t>[![img](https://github.com/RASBR/assets-public/blob/main/devices/shelly/shelly-plus-em.png?raw=true =48x)](0)</t>
  </si>
  <si>
    <t>| [![img](https://github.com/RASBR/assets-public/blob/main/devices/shelly/shelly-plus-em.png?raw=true =48x)](https://github.com/RASBR/assets-public/blob/main/devices/shelly/shelly-plus-em.png?raw=true) | [shelly-plus-em](0) | 0 |</t>
  </si>
  <si>
    <t>&lt;img src="devices/shelly/shelly-plus-em.png" alt="shelly-plus-em.png" height="32"&gt;</t>
  </si>
  <si>
    <t>https://github.com/RASBR/assets-public/blob/main/devices/shelly/shelly-plus-ht.png?raw=true</t>
  </si>
  <si>
    <t>![img](https://github.com/RASBR/assets-public/blob/main/devices/shelly/shelly-plus-ht.png?raw=true =48x)</t>
  </si>
  <si>
    <t>[![img](https://github.com/RASBR/assets-public/blob/main/devices/shelly/shelly-plus-ht.png?raw=true =48x)](https://github.com/RASBR/assets-public/blob/main/devices/shelly/shelly-plus-ht.png?raw=true)</t>
  </si>
  <si>
    <t>[![img](https://github.com/RASBR/assets-public/blob/main/devices/shelly/shelly-plus-ht.png?raw=true =48x)](0)</t>
  </si>
  <si>
    <t>| [![img](https://github.com/RASBR/assets-public/blob/main/devices/shelly/shelly-plus-ht.png?raw=true =48x)](https://github.com/RASBR/assets-public/blob/main/devices/shelly/shelly-plus-ht.png?raw=true) | [shelly-plus-ht](0) | 0 |</t>
  </si>
  <si>
    <t>&lt;img src="devices/shelly/shelly-plus-ht.png" alt="shelly-plus-ht.png" height="32"&gt;</t>
  </si>
  <si>
    <t>https://github.com/RASBR/assets-public/blob/main/devices/shelly/shelly-plus-i-4-m.png?raw=true</t>
  </si>
  <si>
    <t>![img](https://github.com/RASBR/assets-public/blob/main/devices/shelly/shelly-plus-i-4-m.png?raw=true =48x)</t>
  </si>
  <si>
    <t>[![img](https://github.com/RASBR/assets-public/blob/main/devices/shelly/shelly-plus-i-4-m.png?raw=true =48x)](https://github.com/RASBR/assets-public/blob/main/devices/shelly/shelly-plus-i-4-m.png?raw=true)</t>
  </si>
  <si>
    <t>[![img](https://github.com/RASBR/assets-public/blob/main/devices/shelly/shelly-plus-i-4-m.png?raw=true =48x)](0)</t>
  </si>
  <si>
    <t>| [![img](https://github.com/RASBR/assets-public/blob/main/devices/shelly/shelly-plus-i-4-m.png?raw=true =48x)](https://github.com/RASBR/assets-public/blob/main/devices/shelly/shelly-plus-i-4-m.png?raw=true) | [shelly-plus-i-4-m](0) | 0 |</t>
  </si>
  <si>
    <t>&lt;img src="devices/shelly/shelly-plus-i-4-m.png" alt="shelly-plus-i-4-m.png" height="32"&gt;</t>
  </si>
  <si>
    <t>https://github.com/RASBR/assets-public/blob/main/devices/shelly/shelly-plus-plug-s.png?raw=true</t>
  </si>
  <si>
    <t>![img](https://github.com/RASBR/assets-public/blob/main/devices/shelly/shelly-plus-plug-s.png?raw=true =48x)</t>
  </si>
  <si>
    <t>[![img](https://github.com/RASBR/assets-public/blob/main/devices/shelly/shelly-plus-plug-s.png?raw=true =48x)](https://github.com/RASBR/assets-public/blob/main/devices/shelly/shelly-plus-plug-s.png?raw=true)</t>
  </si>
  <si>
    <t>[![img](https://github.com/RASBR/assets-public/blob/main/devices/shelly/shelly-plus-plug-s.png?raw=true =48x)](0)</t>
  </si>
  <si>
    <t>| [![img](https://github.com/RASBR/assets-public/blob/main/devices/shelly/shelly-plus-plug-s.png?raw=true =48x)](https://github.com/RASBR/assets-public/blob/main/devices/shelly/shelly-plus-plug-s.png?raw=true) | [shelly-plus-plug-s](0) | 0 |</t>
  </si>
  <si>
    <t>&lt;img src="devices/shelly/shelly-plus-plug-s.png" alt="shelly-plus-plug-s.png" height="32"&gt;</t>
  </si>
  <si>
    <t>https://github.com/RASBR/assets-public/blob/main/devices/shelly/shelly-plus-plug-uk.png?raw=true</t>
  </si>
  <si>
    <t>![img](https://github.com/RASBR/assets-public/blob/main/devices/shelly/shelly-plus-plug-uk.png?raw=true =48x)</t>
  </si>
  <si>
    <t>[![img](https://github.com/RASBR/assets-public/blob/main/devices/shelly/shelly-plus-plug-uk.png?raw=true =48x)](https://github.com/RASBR/assets-public/blob/main/devices/shelly/shelly-plus-plug-uk.png?raw=true)</t>
  </si>
  <si>
    <t>[![img](https://github.com/RASBR/assets-public/blob/main/devices/shelly/shelly-plus-plug-uk.png?raw=true =48x)](0)</t>
  </si>
  <si>
    <t>| [![img](https://github.com/RASBR/assets-public/blob/main/devices/shelly/shelly-plus-plug-uk.png?raw=true =48x)](https://github.com/RASBR/assets-public/blob/main/devices/shelly/shelly-plus-plug-uk.png?raw=true) | [shelly-plus-plug-uk](0) | 0 |</t>
  </si>
  <si>
    <t>&lt;img src="devices/shelly/shelly-plus-plug-uk.png" alt="shelly-plus-plug-uk.png" height="32"&gt;</t>
  </si>
  <si>
    <t>https://github.com/RASBR/assets-public/blob/main/devices/shelly/shelly-plus-uni.png?raw=true</t>
  </si>
  <si>
    <t>![img](https://github.com/RASBR/assets-public/blob/main/devices/shelly/shelly-plus-uni.png?raw=true =48x)</t>
  </si>
  <si>
    <t>[![img](https://github.com/RASBR/assets-public/blob/main/devices/shelly/shelly-plus-uni.png?raw=true =48x)](https://github.com/RASBR/assets-public/blob/main/devices/shelly/shelly-plus-uni.png?raw=true)</t>
  </si>
  <si>
    <t>[![img](https://github.com/RASBR/assets-public/blob/main/devices/shelly/shelly-plus-uni.png?raw=true =48x)](0)</t>
  </si>
  <si>
    <t>| [![img](https://github.com/RASBR/assets-public/blob/main/devices/shelly/shelly-plus-uni.png?raw=true =48x)](https://github.com/RASBR/assets-public/blob/main/devices/shelly/shelly-plus-uni.png?raw=true) | [shelly-plus-uni](0) | 0 |</t>
  </si>
  <si>
    <t>&lt;img src="devices/shelly/shelly-plus-uni.png" alt="shelly-plus-uni.png" height="32"&gt;</t>
  </si>
  <si>
    <t>https://github.com/RASBR/assets-public/blob/main/devices/shelly/shelly-pm-mini-gen3.png?raw=true</t>
  </si>
  <si>
    <t>![img](https://github.com/RASBR/assets-public/blob/main/devices/shelly/shelly-pm-mini-gen3.png?raw=true =48x)</t>
  </si>
  <si>
    <t>[![img](https://github.com/RASBR/assets-public/blob/main/devices/shelly/shelly-pm-mini-gen3.png?raw=true =48x)](https://github.com/RASBR/assets-public/blob/main/devices/shelly/shelly-pm-mini-gen3.png?raw=true)</t>
  </si>
  <si>
    <t>[![img](https://github.com/RASBR/assets-public/blob/main/devices/shelly/shelly-pm-mini-gen3.png?raw=true =48x)](0)</t>
  </si>
  <si>
    <t>| [![img](https://github.com/RASBR/assets-public/blob/main/devices/shelly/shelly-pm-mini-gen3.png?raw=true =48x)](https://github.com/RASBR/assets-public/blob/main/devices/shelly/shelly-pm-mini-gen3.png?raw=true) | [shelly-pm-mini-gen3](0) | 0 |</t>
  </si>
  <si>
    <t>&lt;img src="devices/shelly/shelly-pm-mini-gen3.png" alt="shelly-pm-mini-gen3.png" height="32"&gt;</t>
  </si>
  <si>
    <t>https://github.com/RASBR/assets-public/blob/main/devices/shelly/shelly-pro-1-pm.png?raw=true</t>
  </si>
  <si>
    <t>![img](https://github.com/RASBR/assets-public/blob/main/devices/shelly/shelly-pro-1-pm.png?raw=true =48x)</t>
  </si>
  <si>
    <t>[![img](https://github.com/RASBR/assets-public/blob/main/devices/shelly/shelly-pro-1-pm.png?raw=true =48x)](https://github.com/RASBR/assets-public/blob/main/devices/shelly/shelly-pro-1-pm.png?raw=true)</t>
  </si>
  <si>
    <t>[![img](https://github.com/RASBR/assets-public/blob/main/devices/shelly/shelly-pro-1-pm.png?raw=true =48x)](0)</t>
  </si>
  <si>
    <t>| [![img](https://github.com/RASBR/assets-public/blob/main/devices/shelly/shelly-pro-1-pm.png?raw=true =48x)](https://github.com/RASBR/assets-public/blob/main/devices/shelly/shelly-pro-1-pm.png?raw=true) | [shelly-pro-1-pm](0) | 0 |</t>
  </si>
  <si>
    <t>&lt;img src="devices/shelly/shelly-pro-1-pm.png" alt="shelly-pro-1-pm.png" height="32"&gt;</t>
  </si>
  <si>
    <t>https://github.com/RASBR/assets-public/blob/main/devices/shelly/shelly-pro-1.png?raw=true</t>
  </si>
  <si>
    <t>![img](https://github.com/RASBR/assets-public/blob/main/devices/shelly/shelly-pro-1.png?raw=true =48x)</t>
  </si>
  <si>
    <t>[![img](https://github.com/RASBR/assets-public/blob/main/devices/shelly/shelly-pro-1.png?raw=true =48x)](https://github.com/RASBR/assets-public/blob/main/devices/shelly/shelly-pro-1.png?raw=true)</t>
  </si>
  <si>
    <t>[![img](https://github.com/RASBR/assets-public/blob/main/devices/shelly/shelly-pro-1.png?raw=true =48x)](0)</t>
  </si>
  <si>
    <t>| [![img](https://github.com/RASBR/assets-public/blob/main/devices/shelly/shelly-pro-1.png?raw=true =48x)](https://github.com/RASBR/assets-public/blob/main/devices/shelly/shelly-pro-1.png?raw=true) | [shelly-pro-1](0) | 0 |</t>
  </si>
  <si>
    <t>&lt;img src="devices/shelly/shelly-pro-1.png" alt="shelly-pro-1.png" height="32"&gt;</t>
  </si>
  <si>
    <t>https://github.com/RASBR/assets-public/blob/main/devices/shelly/shelly-pro-2-pm.png?raw=true</t>
  </si>
  <si>
    <t>![img](https://github.com/RASBR/assets-public/blob/main/devices/shelly/shelly-pro-2-pm.png?raw=true =48x)</t>
  </si>
  <si>
    <t>[![img](https://github.com/RASBR/assets-public/blob/main/devices/shelly/shelly-pro-2-pm.png?raw=true =48x)](https://github.com/RASBR/assets-public/blob/main/devices/shelly/shelly-pro-2-pm.png?raw=true)</t>
  </si>
  <si>
    <t>[![img](https://github.com/RASBR/assets-public/blob/main/devices/shelly/shelly-pro-2-pm.png?raw=true =48x)](0)</t>
  </si>
  <si>
    <t>| [![img](https://github.com/RASBR/assets-public/blob/main/devices/shelly/shelly-pro-2-pm.png?raw=true =48x)](https://github.com/RASBR/assets-public/blob/main/devices/shelly/shelly-pro-2-pm.png?raw=true) | [shelly-pro-2-pm](0) | 0 |</t>
  </si>
  <si>
    <t>&lt;img src="devices/shelly/shelly-pro-2-pm.png" alt="shelly-pro-2-pm.png" height="32"&gt;</t>
  </si>
  <si>
    <t>https://github.com/RASBR/assets-public/blob/main/devices/shelly/shelly-pro-2.png?raw=true</t>
  </si>
  <si>
    <t>![img](https://github.com/RASBR/assets-public/blob/main/devices/shelly/shelly-pro-2.png?raw=true =48x)</t>
  </si>
  <si>
    <t>[![img](https://github.com/RASBR/assets-public/blob/main/devices/shelly/shelly-pro-2.png?raw=true =48x)](https://github.com/RASBR/assets-public/blob/main/devices/shelly/shelly-pro-2.png?raw=true)</t>
  </si>
  <si>
    <t>[![img](https://github.com/RASBR/assets-public/blob/main/devices/shelly/shelly-pro-2.png?raw=true =48x)](0)</t>
  </si>
  <si>
    <t>| [![img](https://github.com/RASBR/assets-public/blob/main/devices/shelly/shelly-pro-2.png?raw=true =48x)](https://github.com/RASBR/assets-public/blob/main/devices/shelly/shelly-pro-2.png?raw=true) | [shelly-pro-2](0) | 0 |</t>
  </si>
  <si>
    <t>&lt;img src="devices/shelly/shelly-pro-2.png" alt="shelly-pro-2.png" height="32"&gt;</t>
  </si>
  <si>
    <t>https://github.com/RASBR/assets-public/blob/main/devices/shelly/shelly-pro-3-em.png?raw=true</t>
  </si>
  <si>
    <t>![img](https://github.com/RASBR/assets-public/blob/main/devices/shelly/shelly-pro-3-em.png?raw=true =48x)</t>
  </si>
  <si>
    <t>[![img](https://github.com/RASBR/assets-public/blob/main/devices/shelly/shelly-pro-3-em.png?raw=true =48x)](https://github.com/RASBR/assets-public/blob/main/devices/shelly/shelly-pro-3-em.png?raw=true)</t>
  </si>
  <si>
    <t>[![img](https://github.com/RASBR/assets-public/blob/main/devices/shelly/shelly-pro-3-em.png?raw=true =48x)](0)</t>
  </si>
  <si>
    <t>| [![img](https://github.com/RASBR/assets-public/blob/main/devices/shelly/shelly-pro-3-em.png?raw=true =48x)](https://github.com/RASBR/assets-public/blob/main/devices/shelly/shelly-pro-3-em.png?raw=true) | [shelly-pro-3-em](0) | 0 |</t>
  </si>
  <si>
    <t>&lt;img src="devices/shelly/shelly-pro-3-em.png" alt="shelly-pro-3-em.png" height="32"&gt;</t>
  </si>
  <si>
    <t>https://github.com/RASBR/assets-public/blob/main/devices/shelly/shelly-pro-3.png?raw=true</t>
  </si>
  <si>
    <t>![img](https://github.com/RASBR/assets-public/blob/main/devices/shelly/shelly-pro-3.png?raw=true =48x)</t>
  </si>
  <si>
    <t>[![img](https://github.com/RASBR/assets-public/blob/main/devices/shelly/shelly-pro-3.png?raw=true =48x)](https://github.com/RASBR/assets-public/blob/main/devices/shelly/shelly-pro-3.png?raw=true)</t>
  </si>
  <si>
    <t>[![img](https://github.com/RASBR/assets-public/blob/main/devices/shelly/shelly-pro-3.png?raw=true =48x)](0)</t>
  </si>
  <si>
    <t>| [![img](https://github.com/RASBR/assets-public/blob/main/devices/shelly/shelly-pro-3.png?raw=true =48x)](https://github.com/RASBR/assets-public/blob/main/devices/shelly/shelly-pro-3.png?raw=true) | [shelly-pro-3](0) | 0 |</t>
  </si>
  <si>
    <t>&lt;img src="devices/shelly/shelly-pro-3.png" alt="shelly-pro-3.png" height="32"&gt;</t>
  </si>
  <si>
    <t>https://github.com/RASBR/assets-public/blob/main/devices/shelly/shelly-pro-4-pm-v1.png?raw=true</t>
  </si>
  <si>
    <t>![img](https://github.com/RASBR/assets-public/blob/main/devices/shelly/shelly-pro-4-pm-v1.png?raw=true =48x)</t>
  </si>
  <si>
    <t>[![img](https://github.com/RASBR/assets-public/blob/main/devices/shelly/shelly-pro-4-pm-v1.png?raw=true =48x)](https://github.com/RASBR/assets-public/blob/main/devices/shelly/shelly-pro-4-pm-v1.png?raw=true)</t>
  </si>
  <si>
    <t>[![img](https://github.com/RASBR/assets-public/blob/main/devices/shelly/shelly-pro-4-pm-v1.png?raw=true =48x)](0)</t>
  </si>
  <si>
    <t>| [![img](https://github.com/RASBR/assets-public/blob/main/devices/shelly/shelly-pro-4-pm-v1.png?raw=true =48x)](https://github.com/RASBR/assets-public/blob/main/devices/shelly/shelly-pro-4-pm-v1.png?raw=true) | [shelly-pro-4-pm-v1](0) | 0 |</t>
  </si>
  <si>
    <t>&lt;img src="devices/shelly/shelly-pro-4-pm-v1.png" alt="shelly-pro-4-pm-v1.png" height="32"&gt;</t>
  </si>
  <si>
    <t>https://github.com/RASBR/assets-public/blob/main/devices/shelly/shelly-pro-4-pm-v2.png?raw=true</t>
  </si>
  <si>
    <t>![img](https://github.com/RASBR/assets-public/blob/main/devices/shelly/shelly-pro-4-pm-v2.png?raw=true =48x)</t>
  </si>
  <si>
    <t>[![img](https://github.com/RASBR/assets-public/blob/main/devices/shelly/shelly-pro-4-pm-v2.png?raw=true =48x)](https://github.com/RASBR/assets-public/blob/main/devices/shelly/shelly-pro-4-pm-v2.png?raw=true)</t>
  </si>
  <si>
    <t>[![img](https://github.com/RASBR/assets-public/blob/main/devices/shelly/shelly-pro-4-pm-v2.png?raw=true =48x)](0)</t>
  </si>
  <si>
    <t>| [![img](https://github.com/RASBR/assets-public/blob/main/devices/shelly/shelly-pro-4-pm-v2.png?raw=true =48x)](https://github.com/RASBR/assets-public/blob/main/devices/shelly/shelly-pro-4-pm-v2.png?raw=true) | [shelly-pro-4-pm-v2](0) | 0 |</t>
  </si>
  <si>
    <t>&lt;img src="devices/shelly/shelly-pro-4-pm-v2.png" alt="shelly-pro-4-pm-v2.png" height="32"&gt;</t>
  </si>
  <si>
    <t>https://github.com/RASBR/assets-public/blob/main/devices/shelly/shelly-pro-dimmer-2-pm.png?raw=true</t>
  </si>
  <si>
    <t>![img](https://github.com/RASBR/assets-public/blob/main/devices/shelly/shelly-pro-dimmer-2-pm.png?raw=true =48x)</t>
  </si>
  <si>
    <t>[![img](https://github.com/RASBR/assets-public/blob/main/devices/shelly/shelly-pro-dimmer-2-pm.png?raw=true =48x)](https://github.com/RASBR/assets-public/blob/main/devices/shelly/shelly-pro-dimmer-2-pm.png?raw=true)</t>
  </si>
  <si>
    <t>[![img](https://github.com/RASBR/assets-public/blob/main/devices/shelly/shelly-pro-dimmer-2-pm.png?raw=true =48x)](0)</t>
  </si>
  <si>
    <t>| [![img](https://github.com/RASBR/assets-public/blob/main/devices/shelly/shelly-pro-dimmer-2-pm.png?raw=true =48x)](https://github.com/RASBR/assets-public/blob/main/devices/shelly/shelly-pro-dimmer-2-pm.png?raw=true) | [shelly-pro-dimmer-2-pm](0) | 0 |</t>
  </si>
  <si>
    <t>&lt;img src="devices/shelly/shelly-pro-dimmer-2-pm.png" alt="shelly-pro-dimmer-2-pm.png" height="32"&gt;</t>
  </si>
  <si>
    <t>https://github.com/RASBR/assets-public/blob/main/devices/shelly/shelly-uni.png?raw=true</t>
  </si>
  <si>
    <t>![img](https://github.com/RASBR/assets-public/blob/main/devices/shelly/shelly-uni.png?raw=true =48x)</t>
  </si>
  <si>
    <t>[![img](https://github.com/RASBR/assets-public/blob/main/devices/shelly/shelly-uni.png?raw=true =48x)](https://github.com/RASBR/assets-public/blob/main/devices/shelly/shelly-uni.png?raw=true)</t>
  </si>
  <si>
    <t>[![img](https://github.com/RASBR/assets-public/blob/main/devices/shelly/shelly-uni.png?raw=true =48x)](0)</t>
  </si>
  <si>
    <t>| [![img](https://github.com/RASBR/assets-public/blob/main/devices/shelly/shelly-uni.png?raw=true =48x)](https://github.com/RASBR/assets-public/blob/main/devices/shelly/shelly-uni.png?raw=true) | [shelly-uni](0) | 0 |</t>
  </si>
  <si>
    <t>&lt;img src="devices/shelly/shelly-uni.png" alt="shelly-uni.png" height="32"&gt;</t>
  </si>
  <si>
    <t>https://github.com/RASBR/assets-public/blob/main/devices/shelly/shelly-x-01.jpg?raw=true</t>
  </si>
  <si>
    <t>![img](https://github.com/RASBR/assets-public/blob/main/devices/shelly/shelly-x-01.jpg?raw=true =48x)</t>
  </si>
  <si>
    <t>[![img](https://github.com/RASBR/assets-public/blob/main/devices/shelly/shelly-x-01.jpg?raw=true =48x)](https://github.com/RASBR/assets-public/blob/main/devices/shelly/shelly-x-01.jpg?raw=true)</t>
  </si>
  <si>
    <t>[![img](https://github.com/RASBR/assets-public/blob/main/devices/shelly/shelly-x-01.jpg?raw=true =48x)](0)</t>
  </si>
  <si>
    <t>| [![img](https://github.com/RASBR/assets-public/blob/main/devices/shelly/shelly-x-01.jpg?raw=true =48x)](https://github.com/RASBR/assets-public/blob/main/devices/shelly/shelly-x-01.jpg?raw=true) | [shelly-x-01](0) | 0 |</t>
  </si>
  <si>
    <t>&lt;img src="devices/shelly/shelly-x-01.jpg" alt="shelly-x-01.jpg" height="32"&gt;</t>
  </si>
  <si>
    <t>https://github.com/RASBR/assets-public/blob/main/devices/shelly/shelly-x-02.png?raw=true</t>
  </si>
  <si>
    <t>![img](https://github.com/RASBR/assets-public/blob/main/devices/shelly/shelly-x-02.png?raw=true =48x)</t>
  </si>
  <si>
    <t>[![img](https://github.com/RASBR/assets-public/blob/main/devices/shelly/shelly-x-02.png?raw=true =48x)](https://github.com/RASBR/assets-public/blob/main/devices/shelly/shelly-x-02.png?raw=true)</t>
  </si>
  <si>
    <t>[![img](https://github.com/RASBR/assets-public/blob/main/devices/shelly/shelly-x-02.png?raw=true =48x)](0)</t>
  </si>
  <si>
    <t>| [![img](https://github.com/RASBR/assets-public/blob/main/devices/shelly/shelly-x-02.png?raw=true =48x)](https://github.com/RASBR/assets-public/blob/main/devices/shelly/shelly-x-02.png?raw=true) | [shelly-x-02](0) | 0 |</t>
  </si>
  <si>
    <t>&lt;img src="devices/shelly/shelly-x-02.png" alt="shelly-x-02.png" height="32"&gt;</t>
  </si>
  <si>
    <t>https://github.com/RASBR/assets-public/blob/main/devices/shelly/shelly-x-03.png?raw=true</t>
  </si>
  <si>
    <t>![img](https://github.com/RASBR/assets-public/blob/main/devices/shelly/shelly-x-03.png?raw=true =48x)</t>
  </si>
  <si>
    <t>[![img](https://github.com/RASBR/assets-public/blob/main/devices/shelly/shelly-x-03.png?raw=true =48x)](https://github.com/RASBR/assets-public/blob/main/devices/shelly/shelly-x-03.png?raw=true)</t>
  </si>
  <si>
    <t>[![img](https://github.com/RASBR/assets-public/blob/main/devices/shelly/shelly-x-03.png?raw=true =48x)](0)</t>
  </si>
  <si>
    <t>| [![img](https://github.com/RASBR/assets-public/blob/main/devices/shelly/shelly-x-03.png?raw=true =48x)](https://github.com/RASBR/assets-public/blob/main/devices/shelly/shelly-x-03.png?raw=true) | [shelly-x-03](0) | 0 |</t>
  </si>
  <si>
    <t>&lt;img src="devices/shelly/shelly-x-03.png" alt="shelly-x-03.png" height="32"&gt;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</si>
</sst>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i/>
      <sz val="10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  <font>
      <sz val="11"/>
      <name val="Aptos Narrow"/>
      <family val="2"/>
      <scheme val="minor"/>
    </font>
    <font>
      <b/>
      <i/>
      <sz val="11"/>
      <color rgb="FFC00000"/>
      <name val="Aptos Narrow"/>
      <family val="2"/>
      <scheme val="minor"/>
    </font>
    <font>
      <b/>
      <sz val="11"/>
      <color theme="0"/>
      <name val="Aptos Narrow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1" tint="0.34998626667073579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6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vertical="center" wrapText="1"/>
    </xf>
    <xf numFmtId="0" fontId="1" fillId="0" borderId="0" xfId="1" applyNumberFormat="1" applyAlignment="1">
      <alignment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center" wrapText="1"/>
    </xf>
    <xf numFmtId="0" fontId="1" fillId="0" borderId="0" xfId="1" applyNumberFormat="1" applyAlignment="1">
      <alignment horizontal="left" vertical="top" wrapText="1"/>
    </xf>
    <xf numFmtId="0" fontId="2" fillId="0" borderId="1" xfId="0" applyFont="1" applyBorder="1" applyAlignment="1">
      <alignment horizontal="left" wrapText="1"/>
    </xf>
    <xf numFmtId="0" fontId="0" fillId="0" borderId="0" xfId="0" applyAlignment="1">
      <alignment horizontal="center" vertical="center" wrapText="1"/>
    </xf>
    <xf numFmtId="0" fontId="0" fillId="3" borderId="2" xfId="0" applyFill="1" applyBorder="1" applyAlignment="1">
      <alignment horizontal="left" wrapText="1"/>
    </xf>
    <xf numFmtId="0" fontId="2" fillId="0" borderId="2" xfId="0" applyFont="1" applyBorder="1" applyAlignment="1">
      <alignment horizontal="left" wrapText="1"/>
    </xf>
    <xf numFmtId="0" fontId="2" fillId="3" borderId="2" xfId="0" applyFont="1" applyFill="1" applyBorder="1" applyAlignment="1">
      <alignment horizontal="left" wrapText="1"/>
    </xf>
    <xf numFmtId="0" fontId="0" fillId="2" borderId="2" xfId="0" applyFill="1" applyBorder="1" applyAlignment="1">
      <alignment horizontal="left" wrapText="1"/>
    </xf>
    <xf numFmtId="0" fontId="0" fillId="3" borderId="2" xfId="0" applyFill="1" applyBorder="1" applyAlignment="1">
      <alignment wrapText="1"/>
    </xf>
    <xf numFmtId="0" fontId="0" fillId="0" borderId="0" xfId="0" applyAlignment="1">
      <alignment wrapText="1"/>
    </xf>
    <xf numFmtId="0" fontId="0" fillId="0" borderId="0" xfId="0" applyAlignment="1">
      <alignment horizontal="left" wrapText="1"/>
    </xf>
    <xf numFmtId="0" fontId="2" fillId="0" borderId="0" xfId="0" applyFont="1" applyAlignment="1">
      <alignment horizontal="left" wrapText="1"/>
    </xf>
    <xf numFmtId="0" fontId="0" fillId="0" borderId="0" xfId="0" applyAlignment="1" applyProtection="1">
      <alignment horizontal="left" wrapText="1"/>
      <protection locked="0"/>
    </xf>
    <xf numFmtId="0" fontId="0" fillId="0" borderId="0" xfId="0" applyAlignment="1">
      <alignment vertical="top" wrapText="1"/>
    </xf>
    <xf numFmtId="0" fontId="10" fillId="5" borderId="0" xfId="0" applyFont="1" applyFill="1" applyAlignment="1">
      <alignment horizontal="center" vertical="center"/>
    </xf>
    <xf numFmtId="0" fontId="10" fillId="5" borderId="0" xfId="0" applyFont="1" applyFill="1" applyAlignment="1">
      <alignment vertical="center"/>
    </xf>
    <xf numFmtId="0" fontId="0" fillId="0" borderId="2" xfId="0" applyBorder="1" applyAlignment="1" applyProtection="1">
      <alignment horizontal="center" wrapText="1"/>
      <protection locked="0"/>
    </xf>
    <xf numFmtId="0" fontId="0" fillId="2" borderId="2" xfId="0" applyFill="1" applyBorder="1" applyAlignment="1">
      <alignment horizontal="center" wrapText="1"/>
    </xf>
    <xf numFmtId="0" fontId="0" fillId="0" borderId="0" xfId="0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0" fillId="2" borderId="2" xfId="0" applyFill="1" applyBorder="1" applyAlignment="1">
      <alignment horizontal="left" wrapText="1"/>
    </xf>
    <xf numFmtId="0" fontId="1" fillId="0" borderId="1" xfId="1" applyFill="1" applyBorder="1" applyAlignment="1" applyProtection="1">
      <alignment horizontal="left" wrapText="1"/>
      <protection locked="0"/>
    </xf>
    <xf numFmtId="0" fontId="0" fillId="0" borderId="2" xfId="0" applyBorder="1" applyAlignment="1" applyProtection="1">
      <alignment horizontal="left" wrapText="1"/>
      <protection locked="0"/>
    </xf>
    <xf numFmtId="0" fontId="0" fillId="0" borderId="1" xfId="0" applyBorder="1" applyAlignment="1" applyProtection="1">
      <alignment horizontal="left" wrapText="1"/>
      <protection locked="0"/>
    </xf>
    <xf numFmtId="0" fontId="0" fillId="4" borderId="0" xfId="0" applyFill="1" applyAlignment="1">
      <alignment horizontal="center" vertical="center"/>
    </xf>
    <xf numFmtId="0" fontId="2" fillId="0" borderId="1" xfId="0" applyFont="1" applyBorder="1" applyAlignment="1">
      <alignment horizontal="left" wrapText="1"/>
    </xf>
    <xf numFmtId="0" fontId="0" fillId="0" borderId="0" xfId="0" applyNumberFormat="1" applyAlignment="1">
      <alignment vertical="center"/>
    </xf>
    <xf numFmtId="0" fontId="7" fillId="0" borderId="0" xfId="0" applyNumberFormat="1" applyFont="1"/>
    <xf numFmtId="0" fontId="0" fillId="0" borderId="0" xfId="0" applyNumberFormat="1" applyAlignment="1">
      <alignment horizontal="left" vertical="top" wrapText="1"/>
    </xf>
    <xf numFmtId="0" fontId="0" fillId="0" borderId="0" xfId="0" applyNumberFormat="1" applyAlignment="1">
      <alignment horizontal="left" vertical="center" wrapText="1"/>
    </xf>
  </cellXfs>
  <cellStyles count="2">
    <cellStyle name="Hyperlink" xfId="1" builtinId="8"/>
    <cellStyle name="Normal" xfId="0" builtinId="0"/>
  </cellStyles>
  <dxfs count="55"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bottom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Aptos Narrow"/>
        <family val="2"/>
        <scheme val="minor"/>
      </font>
      <fill>
        <patternFill patternType="solid">
          <fgColor indexed="64"/>
          <bgColor theme="1" tint="0.34998626667073579"/>
        </patternFill>
      </fill>
      <alignment horizontal="general" vertical="center" textRotation="0" wrapText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vertical="center" textRotation="0" indent="0" justifyLastLine="0" shrinkToFit="0" readingOrder="0"/>
    </dxf>
    <dxf>
      <alignment vertical="center" textRotation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12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microsoft.com/office/2017/06/relationships/rdRichValueStructure" Target="richData/rdrichvaluestructure.xml"/><Relationship Id="rId5" Type="http://schemas.openxmlformats.org/officeDocument/2006/relationships/connections" Target="connections.xml"/><Relationship Id="rId10" Type="http://schemas.microsoft.com/office/2017/06/relationships/rdRichValue" Target="richData/rdrichvalue.xml"/><Relationship Id="rId4" Type="http://schemas.openxmlformats.org/officeDocument/2006/relationships/theme" Target="theme/theme1.xml"/><Relationship Id="rId9" Type="http://schemas.microsoft.com/office/2020/07/relationships/rdRichValueWebImage" Target="richData/rdRichValueWebImage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svg"/><Relationship Id="rId1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247649</xdr:colOff>
      <xdr:row>2</xdr:row>
      <xdr:rowOff>76200</xdr:rowOff>
    </xdr:from>
    <xdr:to>
      <xdr:col>9</xdr:col>
      <xdr:colOff>819148</xdr:colOff>
      <xdr:row>2</xdr:row>
      <xdr:rowOff>276226</xdr:rowOff>
    </xdr:to>
    <xdr:pic>
      <xdr:nvPicPr>
        <xdr:cNvPr id="3" name="Graphic 2" descr="Line arrow: Straight with solid fill">
          <a:extLst>
            <a:ext uri="{FF2B5EF4-FFF2-40B4-BE49-F238E27FC236}">
              <a16:creationId xmlns:a16="http://schemas.microsoft.com/office/drawing/2014/main" id="{DCB083DF-3D69-DFC8-05CF-0B23D443B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9010649" y="457200"/>
          <a:ext cx="571499" cy="200026"/>
        </a:xfrm>
        <a:prstGeom prst="rect">
          <a:avLst/>
        </a:prstGeom>
      </xdr:spPr>
    </xdr:pic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adjustColumnWidth="0" connectionId="3" xr16:uid="{176EDD5E-F57E-46B0-AF98-309AA59A5A0D}" autoFormatId="16" applyNumberFormats="0" applyBorderFormats="0" applyFontFormats="0" applyPatternFormats="0" applyAlignmentFormats="0" applyWidthHeightFormats="0">
  <queryTableRefresh nextId="19" unboundColumnsRight="12">
    <queryTableFields count="16">
      <queryTableField id="13" name="Index" tableColumnId="11"/>
      <queryTableField id="1" name="FullName" tableColumnId="1"/>
      <queryTableField id="2" name="Name" tableColumnId="2"/>
      <queryTableField id="3" name="Extension" tableColumnId="3"/>
      <queryTableField id="4" dataBound="0" tableColumnId="4"/>
      <queryTableField id="5" dataBound="0" tableColumnId="5"/>
      <queryTableField id="6" dataBound="0" tableColumnId="6"/>
      <queryTableField id="15" dataBound="0" tableColumnId="13"/>
      <queryTableField id="7" dataBound="0" tableColumnId="7"/>
      <queryTableField id="8" dataBound="0" tableColumnId="8"/>
      <queryTableField id="9" dataBound="0" tableColumnId="9"/>
      <queryTableField id="12" dataBound="0" tableColumnId="12"/>
      <queryTableField id="10" dataBound="0" tableColumnId="10"/>
      <queryTableField id="16" dataBound="0" tableColumnId="14"/>
      <queryTableField id="17" dataBound="0" tableColumnId="15"/>
      <queryTableField id="18" dataBound="0" tableColumnId="1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adjustColumnWidth="0" connectionId="1" xr16:uid="{0F124C53-2A1F-45AB-B009-AB0F33AEC97F}" autoFormatId="16" applyNumberFormats="0" applyBorderFormats="0" applyFontFormats="0" applyPatternFormats="0" applyAlignmentFormats="0" applyWidthHeightFormats="0">
  <queryTableRefresh preserveSortFilterLayout="0" nextId="19" unboundColumnsLeft="2">
    <queryTableFields count="18">
      <queryTableField id="18" dataBound="0" tableColumnId="127"/>
      <queryTableField id="17" dataBound="0" tableColumnId="128"/>
      <queryTableField id="1" name="Index" tableColumnId="129"/>
      <queryTableField id="2" name="FullName" tableColumnId="130"/>
      <queryTableField id="3" name="Name" tableColumnId="131"/>
      <queryTableField id="4" name="Extension" tableColumnId="132"/>
      <queryTableField id="5" name="Type" tableColumnId="133"/>
      <queryTableField id="6" name="Order1" tableColumnId="134"/>
      <queryTableField id="7" name="Order2" tableColumnId="135"/>
      <queryTableField id="8" name="Count" tableColumnId="136"/>
      <queryTableField id="9" name="Link" tableColumnId="137"/>
      <queryTableField id="10" name="MD-ImageOnly" tableColumnId="138"/>
      <queryTableField id="11" name="MD-ImageLink" tableColumnId="139"/>
      <queryTableField id="12" name="MD-ImageLinkToFile" tableColumnId="140"/>
      <queryTableField id="13" name="MD-TableRecord" tableColumnId="141"/>
      <queryTableField id="14" name="GH-README-MD" tableColumnId="142"/>
      <queryTableField id="15" name="webpage" tableColumnId="143"/>
      <queryTableField id="16" name="TableNameLink" tableColumnId="144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adjustColumnWidth="0" connectionId="2" xr16:uid="{0C365939-FC65-4B28-BB94-CABFC76C9B25}" autoFormatId="16" applyNumberFormats="0" applyBorderFormats="0" applyFontFormats="0" applyPatternFormats="0" applyAlignmentFormats="0" applyWidthHeightFormats="0">
  <queryTableRefresh nextId="9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7" name="GHreadmeMD" tableColumnId="5"/>
      <queryTableField id="6" name="MDTableRecords" tableColumnId="6"/>
    </queryTableFields>
  </queryTableRefresh>
</queryTable>
</file>

<file path=xl/richData/_rels/rdRichValueWebImage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.png"/><Relationship Id="rId21" Type="http://schemas.openxmlformats.org/officeDocument/2006/relationships/hyperlink" Target="https://github.com/RASBR/assets-public/blob/main/devices/shelly/shelly-3-em.png?raw=true" TargetMode="External"/><Relationship Id="rId42" Type="http://schemas.openxmlformats.org/officeDocument/2006/relationships/image" Target="../media/image21.png"/><Relationship Id="rId47" Type="http://schemas.openxmlformats.org/officeDocument/2006/relationships/hyperlink" Target="https://github.com/RASBR/assets-public/blob/main/devices/shelly/shelly-plus-2-pm.png?raw=true" TargetMode="External"/><Relationship Id="rId63" Type="http://schemas.openxmlformats.org/officeDocument/2006/relationships/image" Target="../media/image31.png"/><Relationship Id="rId68" Type="http://schemas.openxmlformats.org/officeDocument/2006/relationships/hyperlink" Target="https://github.com/RASBR/assets-public/blob/main/devices/shelly/shelly-pro-2-pm.png?raw=true" TargetMode="External"/><Relationship Id="rId84" Type="http://schemas.openxmlformats.org/officeDocument/2006/relationships/hyperlink" Target="https://github.com/RASBR/assets-public/blob/main/devices/shelly/shelly-x-01.jpg?raw=true" TargetMode="External"/><Relationship Id="rId89" Type="http://schemas.openxmlformats.org/officeDocument/2006/relationships/image" Target="../media/image44.png"/><Relationship Id="rId16" Type="http://schemas.openxmlformats.org/officeDocument/2006/relationships/image" Target="../media/image8.png"/><Relationship Id="rId11" Type="http://schemas.openxmlformats.org/officeDocument/2006/relationships/hyperlink" Target="https://github.com/RASBR/assets-public/blob/main/devices/shelly/shelly-1-mini-gen3.png?raw=true" TargetMode="External"/><Relationship Id="rId32" Type="http://schemas.openxmlformats.org/officeDocument/2006/relationships/image" Target="../media/image16.png"/><Relationship Id="rId37" Type="http://schemas.openxmlformats.org/officeDocument/2006/relationships/hyperlink" Target="https://github.com/RASBR/assets-public/blob/main/devices/shelly/shelly-ht.png?raw=true" TargetMode="External"/><Relationship Id="rId53" Type="http://schemas.openxmlformats.org/officeDocument/2006/relationships/image" Target="../media/image26.png"/><Relationship Id="rId58" Type="http://schemas.openxmlformats.org/officeDocument/2006/relationships/hyperlink" Target="https://github.com/RASBR/assets-public/blob/main/devices/shelly/shelly-plus-plug-uk.png?raw=true" TargetMode="External"/><Relationship Id="rId74" Type="http://schemas.openxmlformats.org/officeDocument/2006/relationships/hyperlink" Target="https://github.com/RASBR/assets-public/blob/main/devices/shelly/shelly-pro-3.png?raw=true" TargetMode="External"/><Relationship Id="rId79" Type="http://schemas.openxmlformats.org/officeDocument/2006/relationships/image" Target="../media/image39.png"/><Relationship Id="rId5" Type="http://schemas.openxmlformats.org/officeDocument/2006/relationships/hyperlink" Target="https://github.com/RASBR/assets-public/blob/main/devices/shelly/shelly-02.png?raw=true" TargetMode="External"/><Relationship Id="rId14" Type="http://schemas.openxmlformats.org/officeDocument/2006/relationships/image" Target="../media/image7.png"/><Relationship Id="rId22" Type="http://schemas.openxmlformats.org/officeDocument/2006/relationships/image" Target="../media/image11.png"/><Relationship Id="rId27" Type="http://schemas.openxmlformats.org/officeDocument/2006/relationships/hyperlink" Target="https://github.com/RASBR/assets-public/blob/main/devices/shelly/shelly-blu-trv.png?raw=true" TargetMode="External"/><Relationship Id="rId30" Type="http://schemas.openxmlformats.org/officeDocument/2006/relationships/image" Target="../media/image15.png"/><Relationship Id="rId35" Type="http://schemas.openxmlformats.org/officeDocument/2006/relationships/hyperlink" Target="https://github.com/RASBR/assets-public/blob/main/devices/shelly/shelly-ht-gen3.png?raw=true" TargetMode="External"/><Relationship Id="rId43" Type="http://schemas.openxmlformats.org/officeDocument/2006/relationships/hyperlink" Target="https://github.com/RASBR/assets-public/blob/main/devices/shelly/shelly-plus-1-pm.png?raw=true" TargetMode="External"/><Relationship Id="rId48" Type="http://schemas.openxmlformats.org/officeDocument/2006/relationships/hyperlink" Target="https://github.com/RASBR/assets-public/blob/main/devices/shelly/shelly-plus-addon.png?raw=true" TargetMode="External"/><Relationship Id="rId56" Type="http://schemas.openxmlformats.org/officeDocument/2006/relationships/hyperlink" Target="https://github.com/RASBR/assets-public/blob/main/devices/shelly/shelly-plus-plug-s.png?raw=true" TargetMode="External"/><Relationship Id="rId64" Type="http://schemas.openxmlformats.org/officeDocument/2006/relationships/hyperlink" Target="https://github.com/RASBR/assets-public/blob/main/devices/shelly/shelly-pro-1-pm.png?raw=true" TargetMode="External"/><Relationship Id="rId69" Type="http://schemas.openxmlformats.org/officeDocument/2006/relationships/image" Target="../media/image34.png"/><Relationship Id="rId77" Type="http://schemas.openxmlformats.org/officeDocument/2006/relationships/image" Target="../media/image38.png"/><Relationship Id="rId8" Type="http://schemas.openxmlformats.org/officeDocument/2006/relationships/image" Target="../media/image4.png"/><Relationship Id="rId51" Type="http://schemas.openxmlformats.org/officeDocument/2006/relationships/image" Target="../media/image25.png"/><Relationship Id="rId72" Type="http://schemas.openxmlformats.org/officeDocument/2006/relationships/hyperlink" Target="https://github.com/RASBR/assets-public/blob/main/devices/shelly/shelly-pro-3-em.png?raw=true" TargetMode="External"/><Relationship Id="rId80" Type="http://schemas.openxmlformats.org/officeDocument/2006/relationships/hyperlink" Target="https://github.com/RASBR/assets-public/blob/main/devices/shelly/shelly-pro-dimmer-2-pm.png?raw=true" TargetMode="External"/><Relationship Id="rId85" Type="http://schemas.openxmlformats.org/officeDocument/2006/relationships/image" Target="../media/image42.jpg"/><Relationship Id="rId3" Type="http://schemas.openxmlformats.org/officeDocument/2006/relationships/hyperlink" Target="https://github.com/RASBR/assets-public/blob/main/devices/shelly/shelly-01.png?raw=true" TargetMode="External"/><Relationship Id="rId12" Type="http://schemas.openxmlformats.org/officeDocument/2006/relationships/image" Target="../media/image6.png"/><Relationship Id="rId17" Type="http://schemas.openxmlformats.org/officeDocument/2006/relationships/hyperlink" Target="https://github.com/RASBR/assets-public/blob/main/devices/shelly/shelly-1.png?raw=true" TargetMode="External"/><Relationship Id="rId25" Type="http://schemas.openxmlformats.org/officeDocument/2006/relationships/hyperlink" Target="https://github.com/RASBR/assets-public/blob/main/devices/shelly/shelly-blu-motion.png?raw=true" TargetMode="External"/><Relationship Id="rId33" Type="http://schemas.openxmlformats.org/officeDocument/2006/relationships/hyperlink" Target="https://github.com/RASBR/assets-public/blob/main/devices/shelly/shelly-door-window.png?raw=true" TargetMode="External"/><Relationship Id="rId38" Type="http://schemas.openxmlformats.org/officeDocument/2006/relationships/image" Target="../media/image19.png"/><Relationship Id="rId46" Type="http://schemas.openxmlformats.org/officeDocument/2006/relationships/image" Target="../media/image23.png"/><Relationship Id="rId59" Type="http://schemas.openxmlformats.org/officeDocument/2006/relationships/image" Target="../media/image29.png"/><Relationship Id="rId67" Type="http://schemas.openxmlformats.org/officeDocument/2006/relationships/image" Target="../media/image33.png"/><Relationship Id="rId20" Type="http://schemas.openxmlformats.org/officeDocument/2006/relationships/image" Target="../media/image10.png"/><Relationship Id="rId41" Type="http://schemas.openxmlformats.org/officeDocument/2006/relationships/hyperlink" Target="https://github.com/RASBR/assets-public/blob/main/devices/shelly/shelly-mini-em-gen3.png?raw=true" TargetMode="External"/><Relationship Id="rId54" Type="http://schemas.openxmlformats.org/officeDocument/2006/relationships/hyperlink" Target="https://github.com/RASBR/assets-public/blob/main/devices/shelly/shelly-plus-i-4-m.png?raw=true" TargetMode="External"/><Relationship Id="rId62" Type="http://schemas.openxmlformats.org/officeDocument/2006/relationships/hyperlink" Target="https://github.com/RASBR/assets-public/blob/main/devices/shelly/shelly-pm-mini-gen3.png?raw=true" TargetMode="External"/><Relationship Id="rId70" Type="http://schemas.openxmlformats.org/officeDocument/2006/relationships/hyperlink" Target="https://github.com/RASBR/assets-public/blob/main/devices/shelly/shelly-pro-2.png?raw=true" TargetMode="External"/><Relationship Id="rId75" Type="http://schemas.openxmlformats.org/officeDocument/2006/relationships/image" Target="../media/image37.png"/><Relationship Id="rId83" Type="http://schemas.openxmlformats.org/officeDocument/2006/relationships/image" Target="../media/image41.png"/><Relationship Id="rId88" Type="http://schemas.openxmlformats.org/officeDocument/2006/relationships/hyperlink" Target="https://github.com/RASBR/assets-public/blob/main/devices/shelly/shelly-x-03.png?raw=true" TargetMode="External"/><Relationship Id="rId1" Type="http://schemas.openxmlformats.org/officeDocument/2006/relationships/hyperlink" Target="https://github.com/RASBR/assets-public/blob/main/devices/shelly/shelly-00.jpeg?raw=true" TargetMode="External"/><Relationship Id="rId6" Type="http://schemas.openxmlformats.org/officeDocument/2006/relationships/image" Target="../media/image3.png"/><Relationship Id="rId15" Type="http://schemas.openxmlformats.org/officeDocument/2006/relationships/hyperlink" Target="https://github.com/RASBR/assets-public/blob/main/devices/shelly/shelly-1-pm.png?raw=true" TargetMode="External"/><Relationship Id="rId23" Type="http://schemas.openxmlformats.org/officeDocument/2006/relationships/hyperlink" Target="https://github.com/RASBR/assets-public/blob/main/devices/shelly/shelly-blu-door-window.png?raw=true" TargetMode="External"/><Relationship Id="rId28" Type="http://schemas.openxmlformats.org/officeDocument/2006/relationships/image" Target="../media/image14.png"/><Relationship Id="rId36" Type="http://schemas.openxmlformats.org/officeDocument/2006/relationships/image" Target="../media/image18.png"/><Relationship Id="rId49" Type="http://schemas.openxmlformats.org/officeDocument/2006/relationships/image" Target="../media/image24.png"/><Relationship Id="rId57" Type="http://schemas.openxmlformats.org/officeDocument/2006/relationships/image" Target="../media/image28.png"/><Relationship Id="rId10" Type="http://schemas.openxmlformats.org/officeDocument/2006/relationships/image" Target="../media/image5.png"/><Relationship Id="rId31" Type="http://schemas.openxmlformats.org/officeDocument/2006/relationships/hyperlink" Target="https://github.com/RASBR/assets-public/blob/main/devices/shelly/shelly-button-blu-blue.png?raw=true" TargetMode="External"/><Relationship Id="rId44" Type="http://schemas.openxmlformats.org/officeDocument/2006/relationships/image" Target="../media/image22.png"/><Relationship Id="rId52" Type="http://schemas.openxmlformats.org/officeDocument/2006/relationships/hyperlink" Target="https://github.com/RASBR/assets-public/blob/main/devices/shelly/shelly-plus-ht.png?raw=true" TargetMode="External"/><Relationship Id="rId60" Type="http://schemas.openxmlformats.org/officeDocument/2006/relationships/hyperlink" Target="https://github.com/RASBR/assets-public/blob/main/devices/shelly/shelly-plus-uni.png?raw=true" TargetMode="External"/><Relationship Id="rId65" Type="http://schemas.openxmlformats.org/officeDocument/2006/relationships/image" Target="../media/image32.png"/><Relationship Id="rId73" Type="http://schemas.openxmlformats.org/officeDocument/2006/relationships/image" Target="../media/image36.png"/><Relationship Id="rId78" Type="http://schemas.openxmlformats.org/officeDocument/2006/relationships/hyperlink" Target="https://github.com/RASBR/assets-public/blob/main/devices/shelly/shelly-pro-4-pm-v2.png?raw=true" TargetMode="External"/><Relationship Id="rId81" Type="http://schemas.openxmlformats.org/officeDocument/2006/relationships/image" Target="../media/image40.png"/><Relationship Id="rId86" Type="http://schemas.openxmlformats.org/officeDocument/2006/relationships/hyperlink" Target="https://github.com/RASBR/assets-public/blob/main/devices/shelly/shelly-x-02.png?raw=true" TargetMode="External"/><Relationship Id="rId4" Type="http://schemas.openxmlformats.org/officeDocument/2006/relationships/image" Target="../media/image2.png"/><Relationship Id="rId9" Type="http://schemas.openxmlformats.org/officeDocument/2006/relationships/hyperlink" Target="https://github.com/RASBR/assets-public/blob/main/devices/shelly/shelly-1-l.png?raw=true" TargetMode="External"/><Relationship Id="rId13" Type="http://schemas.openxmlformats.org/officeDocument/2006/relationships/hyperlink" Target="https://github.com/RASBR/assets-public/blob/main/devices/shelly/shelly-1-pm-mini-gen3.png?raw=true" TargetMode="External"/><Relationship Id="rId18" Type="http://schemas.openxmlformats.org/officeDocument/2006/relationships/image" Target="../media/image9.png"/><Relationship Id="rId39" Type="http://schemas.openxmlformats.org/officeDocument/2006/relationships/hyperlink" Target="https://github.com/RASBR/assets-public/blob/main/devices/shelly/shelly-lan-switch.png?raw=true" TargetMode="External"/><Relationship Id="rId34" Type="http://schemas.openxmlformats.org/officeDocument/2006/relationships/image" Target="../media/image17.png"/><Relationship Id="rId50" Type="http://schemas.openxmlformats.org/officeDocument/2006/relationships/hyperlink" Target="https://github.com/RASBR/assets-public/blob/main/devices/shelly/shelly-plus-em.png?raw=true" TargetMode="External"/><Relationship Id="rId55" Type="http://schemas.openxmlformats.org/officeDocument/2006/relationships/image" Target="../media/image27.png"/><Relationship Id="rId76" Type="http://schemas.openxmlformats.org/officeDocument/2006/relationships/hyperlink" Target="https://github.com/RASBR/assets-public/blob/main/devices/shelly/shelly-pro-4-pm-v1.png?raw=true" TargetMode="External"/><Relationship Id="rId7" Type="http://schemas.openxmlformats.org/officeDocument/2006/relationships/hyperlink" Target="https://github.com/RASBR/assets-public/blob/main/devices/shelly/shelly-03.png?raw=true" TargetMode="External"/><Relationship Id="rId71" Type="http://schemas.openxmlformats.org/officeDocument/2006/relationships/image" Target="../media/image35.png"/><Relationship Id="rId2" Type="http://schemas.openxmlformats.org/officeDocument/2006/relationships/image" Target="../media/image1.jpeg"/><Relationship Id="rId29" Type="http://schemas.openxmlformats.org/officeDocument/2006/relationships/hyperlink" Target="https://github.com/RASBR/assets-public/blob/main/devices/shelly/shelly-button-black.png?raw=true" TargetMode="External"/><Relationship Id="rId24" Type="http://schemas.openxmlformats.org/officeDocument/2006/relationships/image" Target="../media/image12.png"/><Relationship Id="rId40" Type="http://schemas.openxmlformats.org/officeDocument/2006/relationships/image" Target="../media/image20.png"/><Relationship Id="rId45" Type="http://schemas.openxmlformats.org/officeDocument/2006/relationships/hyperlink" Target="https://github.com/RASBR/assets-public/blob/main/devices/shelly/shelly-plus-1.png?raw=true" TargetMode="External"/><Relationship Id="rId66" Type="http://schemas.openxmlformats.org/officeDocument/2006/relationships/hyperlink" Target="https://github.com/RASBR/assets-public/blob/main/devices/shelly/shelly-pro-1.png?raw=true" TargetMode="External"/><Relationship Id="rId87" Type="http://schemas.openxmlformats.org/officeDocument/2006/relationships/image" Target="../media/image43.png"/><Relationship Id="rId61" Type="http://schemas.openxmlformats.org/officeDocument/2006/relationships/image" Target="../media/image30.png"/><Relationship Id="rId82" Type="http://schemas.openxmlformats.org/officeDocument/2006/relationships/hyperlink" Target="https://github.com/RASBR/assets-public/blob/main/devices/shelly/shelly-uni.png?raw=true" TargetMode="External"/><Relationship Id="rId19" Type="http://schemas.openxmlformats.org/officeDocument/2006/relationships/hyperlink" Target="https://github.com/RASBR/assets-public/blob/main/devices/shelly/shelly-2.5.png?raw=true" TargetMode="External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20"/>
  </webImageSrd>
  <webImageSrd>
    <address r:id="rId48"/>
    <blip r:id="rId49"/>
  </webImageSrd>
  <webImageSrd>
    <address r:id="rId50"/>
    <blip r:id="rId51"/>
  </webImageSrd>
  <webImageSrd>
    <address r:id="rId52"/>
    <blip r:id="rId53"/>
  </webImageSrd>
  <webImageSrd>
    <address r:id="rId54"/>
    <blip r:id="rId55"/>
  </webImageSrd>
  <webImageSrd>
    <address r:id="rId56"/>
    <blip r:id="rId57"/>
  </webImageSrd>
  <webImageSrd>
    <address r:id="rId58"/>
    <blip r:id="rId59"/>
  </webImageSrd>
  <webImageSrd>
    <address r:id="rId60"/>
    <blip r:id="rId61"/>
  </webImageSrd>
  <webImageSrd>
    <address r:id="rId62"/>
    <blip r:id="rId63"/>
  </webImageSrd>
  <webImageSrd>
    <address r:id="rId64"/>
    <blip r:id="rId65"/>
  </webImageSrd>
  <webImageSrd>
    <address r:id="rId66"/>
    <blip r:id="rId67"/>
  </webImageSrd>
  <webImageSrd>
    <address r:id="rId68"/>
    <blip r:id="rId69"/>
  </webImageSrd>
  <webImageSrd>
    <address r:id="rId70"/>
    <blip r:id="rId71"/>
  </webImageSrd>
  <webImageSrd>
    <address r:id="rId72"/>
    <blip r:id="rId73"/>
  </webImageSrd>
  <webImageSrd>
    <address r:id="rId74"/>
    <blip r:id="rId75"/>
  </webImageSrd>
  <webImageSrd>
    <address r:id="rId76"/>
    <blip r:id="rId77"/>
  </webImageSrd>
  <webImageSrd>
    <address r:id="rId78"/>
    <blip r:id="rId79"/>
  </webImageSrd>
  <webImageSrd>
    <address r:id="rId80"/>
    <blip r:id="rId81"/>
  </webImageSrd>
  <webImageSrd>
    <address r:id="rId82"/>
    <blip r:id="rId83"/>
  </webImageSrd>
  <webImageSrd>
    <address r:id="rId84"/>
    <blip r:id="rId85"/>
  </webImageSrd>
  <webImageSrd>
    <address r:id="rId86"/>
    <blip r:id="rId87"/>
  </webImageSrd>
  <webImageSrd>
    <address r:id="rId88"/>
    <blip r:id="rId89"/>
  </webImageSrd>
</webImagesSrd>
</file>

<file path=xl/richData/rdrichvalue.xml><?xml version="1.0" encoding="utf-8"?>
<rvData xmlns="http://schemas.microsoft.com/office/spreadsheetml/2017/richdata" count="45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77F6E91-C333-40D1-82FB-5FD466DFD337}" name="setup" displayName="setup" ref="B23:Q68" tableType="queryTable" totalsRowShown="0" headerRowDxfId="54" dataDxfId="53">
  <autoFilter ref="B23:Q68" xr:uid="{477F6E91-C333-40D1-82FB-5FD466DFD337}"/>
  <sortState xmlns:xlrd2="http://schemas.microsoft.com/office/spreadsheetml/2017/richdata2" ref="B24:Q68">
    <sortCondition ref="G24:G68"/>
    <sortCondition ref="H24:H68"/>
  </sortState>
  <tableColumns count="16">
    <tableColumn id="11" xr3:uid="{2AE1E5CE-DFB2-44CD-B210-C14DEBCD607E}" uniqueName="11" name="Index" queryTableFieldId="13" dataDxfId="39"/>
    <tableColumn id="1" xr3:uid="{74F1D7D5-EF6A-4255-BBDA-F242ECF50C03}" uniqueName="1" name="FullName" queryTableFieldId="1" dataDxfId="38"/>
    <tableColumn id="2" xr3:uid="{B7093623-1FFE-4B6D-8FD9-5D611B023937}" uniqueName="2" name="Name" queryTableFieldId="2" dataDxfId="37"/>
    <tableColumn id="3" xr3:uid="{C99F02F7-4163-4CFB-8C34-5C0DD23B7CA8}" uniqueName="3" name="Extension" queryTableFieldId="3" dataDxfId="36"/>
    <tableColumn id="4" xr3:uid="{352AF6C3-3E22-4E41-98E8-9515C72957B6}" uniqueName="4" name="Type" queryTableFieldId="4" dataDxfId="35">
      <calculatedColumnFormula>"Logo"</calculatedColumnFormula>
    </tableColumn>
    <tableColumn id="5" xr3:uid="{610C1B3C-7F54-4B55-86ED-59F07DE61A7C}" uniqueName="5" name="Order1" queryTableFieldId="5" dataDxfId="34">
      <calculatedColumnFormula>_xlfn.XLOOKUP(setup[[#This Row],[Name]],HelperTable[Name],HelperTable[Order1])</calculatedColumnFormula>
    </tableColumn>
    <tableColumn id="6" xr3:uid="{1D636708-4ABD-48D9-BB0B-9C74F89580DC}" uniqueName="6" name="Order2" queryTableFieldId="6" dataDxfId="33">
      <calculatedColumnFormula>_xlfn.XLOOKUP(setup[[#This Row],[Name]],HelperTable[Name],HelperTable[Order2])</calculatedColumnFormula>
    </tableColumn>
    <tableColumn id="13" xr3:uid="{B4375DF0-0A40-4FA6-8469-3D85433D565F}" uniqueName="13" name="Count" queryTableFieldId="15" dataDxfId="32">
      <calculatedColumnFormula>_xlfn.XLOOKUP(setup[[#This Row],[Name]],HelperTable[Name],HelperTable[Count])</calculatedColumnFormula>
    </tableColumn>
    <tableColumn id="7" xr3:uid="{693E6FC2-9166-40C5-A470-049392B34FC2}" uniqueName="7" name="Link" queryTableFieldId="7" dataDxfId="31" dataCellStyle="Hyperlink">
      <calculatedColumnFormula>$C$13 &amp; setup[[#This Row],[FullName]] &amp; $C$15</calculatedColumnFormula>
    </tableColumn>
    <tableColumn id="8" xr3:uid="{D1D2F130-4D2D-4E5F-A1AA-70BA024B2F30}" uniqueName="8" name="MD-ImageOnly" queryTableFieldId="8" dataDxfId="30">
      <calculatedColumnFormula>$C$14 &amp; setup[[#This Row],[Link]] &amp; $C$19 &amp; ")"</calculatedColumnFormula>
    </tableColumn>
    <tableColumn id="9" xr3:uid="{64EE6266-4B76-416B-98AC-4A4DC9F25B12}" uniqueName="9" name="MD-ImageLink" queryTableFieldId="9" dataDxfId="29">
      <calculatedColumnFormula>"[" &amp; setup[[#This Row],[MD-ImageOnly]] &amp; "](" &amp; setup[[#This Row],[Link]] &amp; ")"</calculatedColumnFormula>
    </tableColumn>
    <tableColumn id="12" xr3:uid="{0C380ACE-7D0C-41F6-8B6E-CDABD01DB482}" uniqueName="12" name="MD-ImageLinkToFile" queryTableFieldId="12" dataDxfId="28">
      <calculatedColumnFormula>"[" &amp;setup[[#This Row],[MD-ImageOnly]] &amp; "](" &amp;setup[[#This Row],[webpage]] &amp; ")"</calculatedColumnFormula>
    </tableColumn>
    <tableColumn id="10" xr3:uid="{903A4B4C-BCEF-438C-B1B5-4774048867EB}" uniqueName="10" name="MD-TableRecord" queryTableFieldId="10" dataDxfId="27">
      <calculatedColumnFormula>"| " &amp; setup[[#This Row],[MD-ImageLink]] &amp; " | " &amp; setup[[#This Row],[TableNameLink]] &amp; " | " &amp; setup[[#This Row],[Count]] &amp; " |"</calculatedColumnFormula>
    </tableColumn>
    <tableColumn id="14" xr3:uid="{8A7B6263-D93C-4345-A1A4-5501C35CA135}" uniqueName="14" name="GH-README-MD" queryTableFieldId="16" dataDxfId="26">
      <calculatedColumnFormula>$F$13 &amp; $F$11   &amp;setup[[#This Row],[FullName]] &amp; $F$14 &amp;setup[[#This Row],[FullName]] &amp; $F$19</calculatedColumnFormula>
    </tableColumn>
    <tableColumn id="15" xr3:uid="{4A8BD8F1-12EC-4FA3-85ED-8C679FA86F3B}" uniqueName="15" name="webpage" queryTableFieldId="17" dataDxfId="25">
      <calculatedColumnFormula>_xlfn.XLOOKUP(setup[[#This Row],[Name]],HelperTable[Name],HelperTable[Webpage])</calculatedColumnFormula>
    </tableColumn>
    <tableColumn id="16" xr3:uid="{F31820CF-C4E8-4E63-943F-BD3553A860A3}" uniqueName="16" name="TableNameLink" queryTableFieldId="18" dataDxfId="24">
      <calculatedColumnFormula>"[" &amp; setup[[#This Row],[Name]] &amp; "](" &amp; setup[[#This Row],[webpage]] &amp; ")"</calculatedColumnFormula>
    </tableColumn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81A2E3C-FF51-4379-BBE6-440E4B27CF5A}" name="final" displayName="final" ref="C6:T51" tableType="queryTable" totalsRowShown="0" headerRowDxfId="52" dataDxfId="51">
  <autoFilter ref="C6:T51" xr:uid="{081A2E3C-FF51-4379-BBE6-440E4B27CF5A}"/>
  <tableColumns count="18">
    <tableColumn id="127" xr3:uid="{4F43CF35-3A27-4F75-8B26-EEF97883637F}" uniqueName="127" name="Image" queryTableFieldId="18" dataDxfId="23"/>
    <tableColumn id="128" xr3:uid="{F2D8466F-B250-44FD-833B-DC8C1206D710}" uniqueName="128" name="FileName" queryTableFieldId="17" dataDxfId="22"/>
    <tableColumn id="129" xr3:uid="{29815D2E-34B7-423A-A8DB-B77DF670E4D8}" uniqueName="129" name="Index" queryTableFieldId="1" dataDxfId="21"/>
    <tableColumn id="130" xr3:uid="{EF7B8A45-0A7A-4AFB-8EC3-107D504CB103}" uniqueName="130" name="FullName" queryTableFieldId="2" dataDxfId="20"/>
    <tableColumn id="131" xr3:uid="{8D656D93-061C-4AD8-A72C-5A23513DC214}" uniqueName="131" name="Name" queryTableFieldId="3" dataDxfId="19"/>
    <tableColumn id="132" xr3:uid="{F5AA7D50-07A7-481A-BD8E-464909B90E4A}" uniqueName="132" name="Extension" queryTableFieldId="4" dataDxfId="18"/>
    <tableColumn id="133" xr3:uid="{503D28B9-6CE0-4E00-8950-261F50E5EE6A}" uniqueName="133" name="Type" queryTableFieldId="5" dataDxfId="17"/>
    <tableColumn id="134" xr3:uid="{981B4D0E-BC61-45B3-B180-C61C262F7AAF}" uniqueName="134" name="Order1" queryTableFieldId="6" dataDxfId="16"/>
    <tableColumn id="135" xr3:uid="{C09AF7A8-B5FF-4500-9A92-F11387B434C3}" uniqueName="135" name="Order2" queryTableFieldId="7" dataDxfId="15"/>
    <tableColumn id="136" xr3:uid="{5990E11D-6DC6-4226-9FAD-85B542926A2B}" uniqueName="136" name="Count" queryTableFieldId="8" dataDxfId="14"/>
    <tableColumn id="137" xr3:uid="{DE45236C-DDA3-4C92-86D7-B208D945A82D}" uniqueName="137" name="Link" queryTableFieldId="9" dataDxfId="13"/>
    <tableColumn id="138" xr3:uid="{4A03375D-B43E-4BC7-B5EF-173DFA888D15}" uniqueName="138" name="MD-ImageOnly" queryTableFieldId="10" dataDxfId="12"/>
    <tableColumn id="139" xr3:uid="{9968141C-D421-40FB-B76A-0042EBD3871A}" uniqueName="139" name="MD-ImageLink" queryTableFieldId="11" dataDxfId="11"/>
    <tableColumn id="140" xr3:uid="{55C020E7-CAC1-498A-B0B4-3434944CEB5C}" uniqueName="140" name="MD-ImageLinkToFile" queryTableFieldId="12" dataDxfId="10"/>
    <tableColumn id="141" xr3:uid="{C1EBAFF3-BA9F-4A21-ABB5-4D91271B7CBD}" uniqueName="141" name="MD-TableRecord" queryTableFieldId="13" dataDxfId="9"/>
    <tableColumn id="142" xr3:uid="{F4C3C737-FBD1-4CEF-8813-B69650583EE4}" uniqueName="142" name="GH-README-MD" queryTableFieldId="14" dataDxfId="8"/>
    <tableColumn id="143" xr3:uid="{A8106C56-B92B-4F80-8844-73CED41E6638}" uniqueName="143" name="webpage" queryTableFieldId="15" dataDxfId="7"/>
    <tableColumn id="144" xr3:uid="{F24E5CFA-03EF-4DD7-8014-555FAA6F7008}" uniqueName="144" name="TableNameLink" queryTableFieldId="16" dataDxfId="6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0C12615-27FC-4FB7-A9FA-879ABDD144BD}" name="grouped" displayName="grouped" ref="L2:Q3" tableType="queryTable" totalsRowShown="0" headerRowDxfId="50" dataDxfId="49">
  <autoFilter ref="L2:Q3" xr:uid="{A0C12615-27FC-4FB7-A9FA-879ABDD144BD}"/>
  <tableColumns count="6">
    <tableColumn id="1" xr3:uid="{3AA10E5A-A125-4687-B7B2-4E9D1262F381}" uniqueName="1" name="Index1" queryTableFieldId="1" dataDxfId="5"/>
    <tableColumn id="2" xr3:uid="{A3DE0AA2-471E-4E92-B1A5-D2840AA28067}" uniqueName="2" name="ImageOnly" queryTableFieldId="2" dataDxfId="4"/>
    <tableColumn id="3" xr3:uid="{278D26EA-2E9B-496D-83A1-4F722684D73F}" uniqueName="3" name="ImageLink" queryTableFieldId="3" dataDxfId="3"/>
    <tableColumn id="4" xr3:uid="{3D8869B6-3904-43A2-9C79-B731FAB5A88E}" uniqueName="4" name="ImageLinkToFile" queryTableFieldId="4" dataDxfId="2"/>
    <tableColumn id="5" xr3:uid="{E6275F2F-1612-4FEC-B9AB-E040FA50054C}" uniqueName="5" name="GHreadmeMD" queryTableFieldId="7" dataDxfId="1"/>
    <tableColumn id="6" xr3:uid="{B52229B0-5EE0-43CF-917A-6671D2F627A0}" uniqueName="6" name="MDTableRecords" queryTableFieldId="6" dataDxfId="0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103B943-F12E-4AE3-B3B6-BFD239602677}" name="HelperTable" displayName="HelperTable" ref="C4:I120" totalsRowShown="0" headerRowDxfId="48" dataDxfId="47">
  <autoFilter ref="C4:I120" xr:uid="{6103B943-F12E-4AE3-B3B6-BFD239602677}"/>
  <tableColumns count="7">
    <tableColumn id="1" xr3:uid="{76D0C3D0-7CE2-4F9E-AD4C-B98C52E7138B}" name="ProcessSerial" dataDxfId="46"/>
    <tableColumn id="2" xr3:uid="{3E5AEDDE-3C36-4D17-A00C-2C0AA0751E6F}" name="Name" dataDxfId="45"/>
    <tableColumn id="3" xr3:uid="{72155F62-DF9E-4B78-8C46-B796E25186D9}" name="Webpage" dataDxfId="44"/>
    <tableColumn id="4" xr3:uid="{1FAB6ACC-F86B-4BF5-AB9B-DFFE7160568D}" name="Order1" dataDxfId="43"/>
    <tableColumn id="5" xr3:uid="{EF099C39-8563-4A9F-AE02-5E082250DA80}" name="Order2" dataDxfId="42"/>
    <tableColumn id="6" xr3:uid="{E5F4F25C-44F4-4CFD-BACD-BDFDA89C651B}" name="Count" dataDxfId="41"/>
    <tableColumn id="7" xr3:uid="{988D13AC-A054-4C6A-8241-C6E8E806B48C}" name="Folder" dataDxfId="4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github.com/" TargetMode="External"/><Relationship Id="rId4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351A1-A8EA-4E49-8268-EDCBE4D34204}">
  <dimension ref="B2:U1531"/>
  <sheetViews>
    <sheetView topLeftCell="A5" workbookViewId="0">
      <selection activeCell="G24" sqref="G24:I68"/>
    </sheetView>
  </sheetViews>
  <sheetFormatPr defaultRowHeight="15" x14ac:dyDescent="0.25"/>
  <cols>
    <col min="1" max="1" width="9.140625" style="1"/>
    <col min="2" max="2" width="21.7109375" style="4" customWidth="1"/>
    <col min="3" max="3" width="24.85546875" style="1" bestFit="1" customWidth="1"/>
    <col min="4" max="4" width="29.85546875" style="1" bestFit="1" customWidth="1"/>
    <col min="5" max="5" width="12.28515625" style="1" customWidth="1"/>
    <col min="6" max="6" width="19.85546875" style="1" bestFit="1" customWidth="1"/>
    <col min="7" max="8" width="9.140625" style="1"/>
    <col min="9" max="9" width="13" style="5" customWidth="1"/>
    <col min="10" max="10" width="16.42578125" style="5" customWidth="1"/>
    <col min="11" max="11" width="15.140625" style="5" customWidth="1"/>
    <col min="12" max="12" width="21" style="2" customWidth="1"/>
    <col min="13" max="13" width="31.7109375" style="1" customWidth="1"/>
    <col min="14" max="14" width="16.5703125" style="5" customWidth="1"/>
    <col min="15" max="15" width="17.42578125" style="1" customWidth="1"/>
    <col min="16" max="16" width="9.140625" style="1"/>
    <col min="17" max="17" width="17" style="1" customWidth="1"/>
    <col min="18" max="16384" width="9.140625" style="1"/>
  </cols>
  <sheetData>
    <row r="2" spans="2:13" x14ac:dyDescent="0.25">
      <c r="K2" s="24" t="s">
        <v>45</v>
      </c>
      <c r="L2" s="24"/>
      <c r="M2" s="24"/>
    </row>
    <row r="3" spans="2:13" ht="27" customHeight="1" x14ac:dyDescent="0.25">
      <c r="B3" s="8" t="s">
        <v>44</v>
      </c>
      <c r="C3" s="29" t="s">
        <v>342</v>
      </c>
      <c r="D3" s="29"/>
      <c r="E3" s="29"/>
      <c r="F3" s="29"/>
      <c r="G3" s="29"/>
      <c r="H3" s="29"/>
      <c r="I3" s="29"/>
      <c r="K3" s="24"/>
      <c r="L3" s="24"/>
      <c r="M3" s="24"/>
    </row>
    <row r="4" spans="2:13" ht="27" customHeight="1" x14ac:dyDescent="0.25">
      <c r="B4" s="17"/>
      <c r="C4" s="18"/>
      <c r="D4" s="18"/>
      <c r="E4" s="18"/>
      <c r="F4" s="18"/>
      <c r="G4" s="18"/>
      <c r="H4" s="18"/>
      <c r="I4" s="18"/>
      <c r="K4" s="24"/>
      <c r="L4" s="24"/>
      <c r="M4" s="24"/>
    </row>
    <row r="6" spans="2:13" ht="27" customHeight="1" x14ac:dyDescent="0.25">
      <c r="C6" s="30" t="s">
        <v>38</v>
      </c>
      <c r="D6" s="30"/>
      <c r="E6" s="30"/>
      <c r="F6" s="30" t="s">
        <v>39</v>
      </c>
      <c r="G6" s="30"/>
      <c r="H6" s="30"/>
      <c r="I6" s="30"/>
      <c r="K6" s="31" t="s">
        <v>29</v>
      </c>
      <c r="L6" s="31"/>
      <c r="M6" s="31"/>
    </row>
    <row r="8" spans="2:13" ht="27" customHeight="1" x14ac:dyDescent="0.25">
      <c r="B8" s="8" t="s">
        <v>22</v>
      </c>
      <c r="C8" s="27" t="s">
        <v>12</v>
      </c>
      <c r="D8" s="27"/>
      <c r="E8" s="27"/>
      <c r="F8" s="27"/>
      <c r="G8" s="27"/>
      <c r="H8" s="27"/>
      <c r="I8" s="27"/>
      <c r="K8" s="25" t="s">
        <v>41</v>
      </c>
      <c r="L8" s="25"/>
      <c r="M8" s="25"/>
    </row>
    <row r="9" spans="2:13" ht="27" customHeight="1" x14ac:dyDescent="0.25">
      <c r="B9" s="11" t="s">
        <v>7</v>
      </c>
      <c r="C9" s="28" t="s">
        <v>4</v>
      </c>
      <c r="D9" s="28"/>
      <c r="E9" s="28"/>
      <c r="F9" s="28"/>
      <c r="G9" s="28"/>
      <c r="H9" s="28"/>
      <c r="I9" s="28"/>
      <c r="K9" s="24" t="s">
        <v>301</v>
      </c>
      <c r="L9" s="24"/>
      <c r="M9" s="24"/>
    </row>
    <row r="10" spans="2:13" ht="27" customHeight="1" x14ac:dyDescent="0.25">
      <c r="B10" s="11" t="s">
        <v>8</v>
      </c>
      <c r="C10" s="28" t="s">
        <v>5</v>
      </c>
      <c r="D10" s="28"/>
      <c r="E10" s="28"/>
      <c r="F10" s="28"/>
      <c r="G10" s="28"/>
      <c r="H10" s="28"/>
      <c r="I10" s="28"/>
      <c r="K10" s="24"/>
      <c r="L10" s="24"/>
      <c r="M10" s="24"/>
    </row>
    <row r="11" spans="2:13" ht="27" customHeight="1" x14ac:dyDescent="0.25">
      <c r="B11" s="11" t="s">
        <v>42</v>
      </c>
      <c r="C11" s="28" t="s">
        <v>343</v>
      </c>
      <c r="D11" s="28"/>
      <c r="E11" s="28"/>
      <c r="F11" s="28" t="s">
        <v>343</v>
      </c>
      <c r="G11" s="28"/>
      <c r="H11" s="28"/>
      <c r="I11" s="28"/>
      <c r="K11" s="24"/>
      <c r="L11" s="24"/>
      <c r="M11" s="24"/>
    </row>
    <row r="12" spans="2:13" ht="27" customHeight="1" x14ac:dyDescent="0.25">
      <c r="B12" s="11" t="s">
        <v>16</v>
      </c>
      <c r="C12" s="26" t="s">
        <v>6</v>
      </c>
      <c r="D12" s="26"/>
      <c r="E12" s="26"/>
      <c r="F12" s="26"/>
      <c r="G12" s="26"/>
      <c r="H12" s="26"/>
      <c r="I12" s="13"/>
      <c r="K12" s="24"/>
      <c r="L12" s="24"/>
      <c r="M12" s="24"/>
    </row>
    <row r="13" spans="2:13" ht="27" customHeight="1" x14ac:dyDescent="0.25">
      <c r="B13" s="11" t="s">
        <v>17</v>
      </c>
      <c r="C13" s="26" t="str">
        <f>$C$8 &amp; $C$9 &amp; $C$10 &amp; $C$12 &amp; $C$11</f>
        <v>https://github.com/RASBR/assets-public/blob/main/devices/shelly/</v>
      </c>
      <c r="D13" s="26"/>
      <c r="E13" s="26"/>
      <c r="F13" s="26" t="str">
        <f xml:space="preserve"> "&lt;img src="""</f>
        <v>&lt;img src="</v>
      </c>
      <c r="G13" s="26"/>
      <c r="H13" s="26"/>
      <c r="I13" s="26"/>
      <c r="K13" s="24"/>
      <c r="L13" s="24"/>
      <c r="M13" s="24"/>
    </row>
    <row r="14" spans="2:13" ht="27" customHeight="1" x14ac:dyDescent="0.25">
      <c r="B14" s="11" t="s">
        <v>27</v>
      </c>
      <c r="C14" s="26" t="str">
        <f>"![img]("</f>
        <v>![img](</v>
      </c>
      <c r="D14" s="26"/>
      <c r="E14" s="26"/>
      <c r="F14" s="26" t="str">
        <f>""" alt="""</f>
        <v>" alt="</v>
      </c>
      <c r="G14" s="26"/>
      <c r="H14" s="26"/>
      <c r="I14" s="26"/>
      <c r="K14" s="24"/>
      <c r="L14" s="24"/>
      <c r="M14" s="24"/>
    </row>
    <row r="15" spans="2:13" ht="27" customHeight="1" x14ac:dyDescent="0.25">
      <c r="B15" s="11" t="s">
        <v>25</v>
      </c>
      <c r="C15" s="26" t="s">
        <v>11</v>
      </c>
      <c r="D15" s="26"/>
      <c r="E15" s="26"/>
      <c r="F15" s="26"/>
      <c r="G15" s="26"/>
      <c r="H15" s="26"/>
      <c r="I15" s="26"/>
      <c r="K15" s="24"/>
      <c r="L15" s="24"/>
      <c r="M15" s="24"/>
    </row>
    <row r="16" spans="2:13" ht="9" customHeight="1" x14ac:dyDescent="0.25">
      <c r="B16" s="12"/>
      <c r="C16" s="10"/>
      <c r="D16" s="10"/>
      <c r="E16" s="10"/>
      <c r="F16" s="14"/>
      <c r="G16" s="14"/>
      <c r="H16" s="14"/>
      <c r="I16" s="14"/>
    </row>
    <row r="17" spans="2:21" ht="27" customHeight="1" x14ac:dyDescent="0.25">
      <c r="B17" s="11" t="s">
        <v>28</v>
      </c>
      <c r="C17" s="22">
        <v>48</v>
      </c>
      <c r="D17" s="22"/>
      <c r="E17" s="22"/>
      <c r="F17" s="22"/>
      <c r="G17" s="22"/>
      <c r="H17" s="22"/>
      <c r="I17" s="22"/>
      <c r="M17" s="19"/>
      <c r="N17" s="19"/>
      <c r="O17" s="19"/>
      <c r="P17" s="19"/>
      <c r="Q17" s="19"/>
      <c r="R17" s="19"/>
      <c r="S17" s="19"/>
      <c r="T17" s="19"/>
      <c r="U17" s="19"/>
    </row>
    <row r="18" spans="2:21" ht="27" customHeight="1" x14ac:dyDescent="0.25">
      <c r="B18" s="11" t="s">
        <v>24</v>
      </c>
      <c r="C18" s="22"/>
      <c r="D18" s="22"/>
      <c r="E18" s="22"/>
      <c r="F18" s="22">
        <v>32</v>
      </c>
      <c r="G18" s="22"/>
      <c r="H18" s="22"/>
      <c r="I18" s="22"/>
      <c r="J18" s="1"/>
      <c r="M18" s="19"/>
      <c r="N18" s="19"/>
      <c r="O18" s="19"/>
      <c r="P18" s="19"/>
      <c r="Q18" s="19"/>
      <c r="R18" s="19"/>
      <c r="S18" s="19"/>
      <c r="T18" s="19"/>
      <c r="U18" s="19"/>
    </row>
    <row r="19" spans="2:21" ht="27" customHeight="1" x14ac:dyDescent="0.25">
      <c r="B19" s="11" t="s">
        <v>26</v>
      </c>
      <c r="C19" s="23" t="str">
        <f>IF($C$17+$C$18=0,"",IF($C$17=0," =x"&amp; $C$18,IF($C$18=0," ="&amp; $C$17 &amp; "x"," ="&amp; $C$17 &amp; "x" &amp; $C$18)))</f>
        <v xml:space="preserve"> =48x</v>
      </c>
      <c r="D19" s="23"/>
      <c r="E19" s="23"/>
      <c r="F19" s="23" t="str">
        <f>IF($F$17+$F$18=0,"""&gt;",IF($F$17=0,""" height="""&amp; $F$18 &amp; """&gt;",IF($F$18=0,""" width="""&amp; $F$17 &amp; """&gt;",""" width=""" &amp; $F$17 &amp; """ height=""" &amp; $F$18 &amp; """&gt;")))</f>
        <v>" height="32"&gt;</v>
      </c>
      <c r="G19" s="23"/>
      <c r="H19" s="23"/>
      <c r="I19" s="23"/>
    </row>
    <row r="23" spans="2:21" ht="38.25" customHeight="1" x14ac:dyDescent="0.25">
      <c r="B23" s="4" t="s">
        <v>33</v>
      </c>
      <c r="C23" s="1" t="s">
        <v>3</v>
      </c>
      <c r="D23" s="1" t="s">
        <v>0</v>
      </c>
      <c r="E23" s="1" t="s">
        <v>1</v>
      </c>
      <c r="F23" s="1" t="s">
        <v>15</v>
      </c>
      <c r="G23" s="1" t="s">
        <v>13</v>
      </c>
      <c r="H23" s="1" t="s">
        <v>14</v>
      </c>
      <c r="I23" s="1" t="s">
        <v>36</v>
      </c>
      <c r="J23" s="6" t="s">
        <v>20</v>
      </c>
      <c r="K23" s="6" t="s">
        <v>19</v>
      </c>
      <c r="L23" s="6" t="s">
        <v>18</v>
      </c>
      <c r="M23" s="6" t="s">
        <v>23</v>
      </c>
      <c r="N23" s="6" t="s">
        <v>34</v>
      </c>
      <c r="O23" s="1" t="s">
        <v>37</v>
      </c>
      <c r="P23" s="1" t="s">
        <v>116</v>
      </c>
      <c r="Q23" s="1" t="s">
        <v>117</v>
      </c>
    </row>
    <row r="24" spans="2:21" ht="22.5" customHeight="1" x14ac:dyDescent="0.25">
      <c r="B24" s="4">
        <v>1</v>
      </c>
      <c r="C24" s="1" t="s">
        <v>141</v>
      </c>
      <c r="D24" s="32" t="s">
        <v>142</v>
      </c>
      <c r="E24" s="32" t="s">
        <v>2</v>
      </c>
      <c r="F24" s="33" t="str">
        <f>"Logo"</f>
        <v>Logo</v>
      </c>
      <c r="G24" s="33">
        <f>_xlfn.XLOOKUP(setup[[#This Row],[Name]],HelperTable[Name],HelperTable[Order1])</f>
        <v>0</v>
      </c>
      <c r="H24" s="33">
        <f>_xlfn.XLOOKUP(setup[[#This Row],[Name]],HelperTable[Name],HelperTable[Order2])</f>
        <v>0</v>
      </c>
      <c r="I24" s="33">
        <f>_xlfn.XLOOKUP(setup[[#This Row],[Name]],HelperTable[Name],HelperTable[Count])</f>
        <v>0</v>
      </c>
      <c r="J24" s="7" t="str">
        <f>$C$13 &amp; setup[[#This Row],[FullName]] &amp; $C$15</f>
        <v>https://github.com/RASBR/assets-public/blob/main/devices/shelly/shelly-1.png?raw=true</v>
      </c>
      <c r="K24" s="34" t="str">
        <f>$C$14 &amp; setup[[#This Row],[Link]] &amp; $C$19 &amp; ")"</f>
        <v>![img](https://github.com/RASBR/assets-public/blob/main/devices/shelly/shelly-1.png?raw=true =48x)</v>
      </c>
      <c r="L24" s="34" t="str">
        <f>"[" &amp; setup[[#This Row],[MD-ImageOnly]] &amp; "](" &amp; setup[[#This Row],[Link]] &amp; ")"</f>
        <v>[![img](https://github.com/RASBR/assets-public/blob/main/devices/shelly/shelly-1.png?raw=true =48x)](https://github.com/RASBR/assets-public/blob/main/devices/shelly/shelly-1.png?raw=true)</v>
      </c>
      <c r="M24" s="34" t="str">
        <f>"[" &amp;setup[[#This Row],[MD-ImageOnly]] &amp; "](" &amp;setup[[#This Row],[webpage]] &amp; ")"</f>
        <v>[![img](https://github.com/RASBR/assets-public/blob/main/devices/shelly/shelly-1.png?raw=true =48x)](0)</v>
      </c>
      <c r="N24" s="34" t="str">
        <f>"| " &amp; setup[[#This Row],[MD-ImageLink]] &amp; " | " &amp; setup[[#This Row],[TableNameLink]] &amp; " | " &amp; setup[[#This Row],[Count]] &amp; " |"</f>
        <v>| [![img](https://github.com/RASBR/assets-public/blob/main/devices/shelly/shelly-1.png?raw=true =48x)](https://github.com/RASBR/assets-public/blob/main/devices/shelly/shelly-1.png?raw=true) | [shelly-1](0) | 0 |</v>
      </c>
      <c r="O24" s="35" t="str">
        <f>$F$13 &amp; $F$11   &amp;setup[[#This Row],[FullName]] &amp; $F$14 &amp;setup[[#This Row],[FullName]] &amp; $F$19</f>
        <v>&lt;img src="devices/shelly/shelly-1.png" alt="shelly-1.png" height="32"&gt;</v>
      </c>
      <c r="P24" s="35">
        <f>_xlfn.XLOOKUP(setup[[#This Row],[Name]],HelperTable[Name],HelperTable[Webpage])</f>
        <v>0</v>
      </c>
      <c r="Q24" s="35" t="str">
        <f>"[" &amp; setup[[#This Row],[Name]] &amp; "](" &amp; setup[[#This Row],[webpage]] &amp; ")"</f>
        <v>[shelly-1](0)</v>
      </c>
    </row>
    <row r="25" spans="2:21" ht="22.5" customHeight="1" x14ac:dyDescent="0.25">
      <c r="B25" s="4">
        <v>2</v>
      </c>
      <c r="C25" s="1" t="s">
        <v>133</v>
      </c>
      <c r="D25" s="32" t="s">
        <v>134</v>
      </c>
      <c r="E25" s="32" t="s">
        <v>2</v>
      </c>
      <c r="F25" s="33" t="str">
        <f>"Logo"</f>
        <v>Logo</v>
      </c>
      <c r="G25" s="33">
        <f>_xlfn.XLOOKUP(setup[[#This Row],[Name]],HelperTable[Name],HelperTable[Order1])</f>
        <v>0</v>
      </c>
      <c r="H25" s="33">
        <f>_xlfn.XLOOKUP(setup[[#This Row],[Name]],HelperTable[Name],HelperTable[Order2])</f>
        <v>0</v>
      </c>
      <c r="I25" s="33">
        <f>_xlfn.XLOOKUP(setup[[#This Row],[Name]],HelperTable[Name],HelperTable[Count])</f>
        <v>0</v>
      </c>
      <c r="J25" s="7" t="str">
        <f>$C$13 &amp; setup[[#This Row],[FullName]] &amp; $C$15</f>
        <v>https://github.com/RASBR/assets-public/blob/main/devices/shelly/shelly-1-l.png?raw=true</v>
      </c>
      <c r="K25" s="34" t="str">
        <f>$C$14 &amp; setup[[#This Row],[Link]] &amp; $C$19 &amp; ")"</f>
        <v>![img](https://github.com/RASBR/assets-public/blob/main/devices/shelly/shelly-1-l.png?raw=true =48x)</v>
      </c>
      <c r="L25" s="34" t="str">
        <f>"[" &amp; setup[[#This Row],[MD-ImageOnly]] &amp; "](" &amp; setup[[#This Row],[Link]] &amp; ")"</f>
        <v>[![img](https://github.com/RASBR/assets-public/blob/main/devices/shelly/shelly-1-l.png?raw=true =48x)](https://github.com/RASBR/assets-public/blob/main/devices/shelly/shelly-1-l.png?raw=true)</v>
      </c>
      <c r="M25" s="34" t="str">
        <f>"[" &amp;setup[[#This Row],[MD-ImageOnly]] &amp; "](" &amp;setup[[#This Row],[webpage]] &amp; ")"</f>
        <v>[![img](https://github.com/RASBR/assets-public/blob/main/devices/shelly/shelly-1-l.png?raw=true =48x)](0)</v>
      </c>
      <c r="N25" s="34" t="str">
        <f>"| " &amp; setup[[#This Row],[MD-ImageLink]] &amp; " | " &amp; setup[[#This Row],[TableNameLink]] &amp; " | " &amp; setup[[#This Row],[Count]] &amp; " |"</f>
        <v>| [![img](https://github.com/RASBR/assets-public/blob/main/devices/shelly/shelly-1-l.png?raw=true =48x)](https://github.com/RASBR/assets-public/blob/main/devices/shelly/shelly-1-l.png?raw=true) | [shelly-1-l](0) | 0 |</v>
      </c>
      <c r="O25" s="35" t="str">
        <f>$F$13 &amp; $F$11   &amp;setup[[#This Row],[FullName]] &amp; $F$14 &amp;setup[[#This Row],[FullName]] &amp; $F$19</f>
        <v>&lt;img src="devices/shelly/shelly-1-l.png" alt="shelly-1-l.png" height="32"&gt;</v>
      </c>
      <c r="P25" s="35">
        <f>_xlfn.XLOOKUP(setup[[#This Row],[Name]],HelperTable[Name],HelperTable[Webpage])</f>
        <v>0</v>
      </c>
      <c r="Q25" s="35" t="str">
        <f>"[" &amp; setup[[#This Row],[Name]] &amp; "](" &amp; setup[[#This Row],[webpage]] &amp; ")"</f>
        <v>[shelly-1-l](0)</v>
      </c>
    </row>
    <row r="26" spans="2:21" ht="22.5" customHeight="1" x14ac:dyDescent="0.25">
      <c r="B26" s="4">
        <v>3</v>
      </c>
      <c r="C26" s="1" t="s">
        <v>139</v>
      </c>
      <c r="D26" s="32" t="s">
        <v>140</v>
      </c>
      <c r="E26" s="32" t="s">
        <v>2</v>
      </c>
      <c r="F26" s="33" t="str">
        <f>"Logo"</f>
        <v>Logo</v>
      </c>
      <c r="G26" s="33">
        <f>_xlfn.XLOOKUP(setup[[#This Row],[Name]],HelperTable[Name],HelperTable[Order1])</f>
        <v>0</v>
      </c>
      <c r="H26" s="33">
        <f>_xlfn.XLOOKUP(setup[[#This Row],[Name]],HelperTable[Name],HelperTable[Order2])</f>
        <v>0</v>
      </c>
      <c r="I26" s="33">
        <f>_xlfn.XLOOKUP(setup[[#This Row],[Name]],HelperTable[Name],HelperTable[Count])</f>
        <v>0</v>
      </c>
      <c r="J26" s="7" t="str">
        <f>$C$13 &amp; setup[[#This Row],[FullName]] &amp; $C$15</f>
        <v>https://github.com/RASBR/assets-public/blob/main/devices/shelly/shelly-1-pm.png?raw=true</v>
      </c>
      <c r="K26" s="34" t="str">
        <f>$C$14 &amp; setup[[#This Row],[Link]] &amp; $C$19 &amp; ")"</f>
        <v>![img](https://github.com/RASBR/assets-public/blob/main/devices/shelly/shelly-1-pm.png?raw=true =48x)</v>
      </c>
      <c r="L26" s="34" t="str">
        <f>"[" &amp; setup[[#This Row],[MD-ImageOnly]] &amp; "](" &amp; setup[[#This Row],[Link]] &amp; ")"</f>
        <v>[![img](https://github.com/RASBR/assets-public/blob/main/devices/shelly/shelly-1-pm.png?raw=true =48x)](https://github.com/RASBR/assets-public/blob/main/devices/shelly/shelly-1-pm.png?raw=true)</v>
      </c>
      <c r="M26" s="34" t="str">
        <f>"[" &amp;setup[[#This Row],[MD-ImageOnly]] &amp; "](" &amp;setup[[#This Row],[webpage]] &amp; ")"</f>
        <v>[![img](https://github.com/RASBR/assets-public/blob/main/devices/shelly/shelly-1-pm.png?raw=true =48x)](0)</v>
      </c>
      <c r="N26" s="34" t="str">
        <f>"| " &amp; setup[[#This Row],[MD-ImageLink]] &amp; " | " &amp; setup[[#This Row],[TableNameLink]] &amp; " | " &amp; setup[[#This Row],[Count]] &amp; " |"</f>
        <v>| [![img](https://github.com/RASBR/assets-public/blob/main/devices/shelly/shelly-1-pm.png?raw=true =48x)](https://github.com/RASBR/assets-public/blob/main/devices/shelly/shelly-1-pm.png?raw=true) | [shelly-1-pm](0) | 0 |</v>
      </c>
      <c r="O26" s="35" t="str">
        <f>$F$13 &amp; $F$11   &amp;setup[[#This Row],[FullName]] &amp; $F$14 &amp;setup[[#This Row],[FullName]] &amp; $F$19</f>
        <v>&lt;img src="devices/shelly/shelly-1-pm.png" alt="shelly-1-pm.png" height="32"&gt;</v>
      </c>
      <c r="P26" s="35">
        <f>_xlfn.XLOOKUP(setup[[#This Row],[Name]],HelperTable[Name],HelperTable[Webpage])</f>
        <v>0</v>
      </c>
      <c r="Q26" s="35" t="str">
        <f>"[" &amp; setup[[#This Row],[Name]] &amp; "](" &amp; setup[[#This Row],[webpage]] &amp; ")"</f>
        <v>[shelly-1-pm](0)</v>
      </c>
    </row>
    <row r="27" spans="2:21" ht="22.5" customHeight="1" x14ac:dyDescent="0.25">
      <c r="B27" s="4">
        <v>4</v>
      </c>
      <c r="C27" s="1" t="s">
        <v>143</v>
      </c>
      <c r="D27" s="32" t="s">
        <v>144</v>
      </c>
      <c r="E27" s="32" t="s">
        <v>2</v>
      </c>
      <c r="F27" s="33" t="str">
        <f>"Logo"</f>
        <v>Logo</v>
      </c>
      <c r="G27" s="33">
        <f>_xlfn.XLOOKUP(setup[[#This Row],[Name]],HelperTable[Name],HelperTable[Order1])</f>
        <v>0</v>
      </c>
      <c r="H27" s="33">
        <f>_xlfn.XLOOKUP(setup[[#This Row],[Name]],HelperTable[Name],HelperTable[Order2])</f>
        <v>0</v>
      </c>
      <c r="I27" s="33">
        <f>_xlfn.XLOOKUP(setup[[#This Row],[Name]],HelperTable[Name],HelperTable[Count])</f>
        <v>0</v>
      </c>
      <c r="J27" s="7" t="str">
        <f>$C$13 &amp; setup[[#This Row],[FullName]] &amp; $C$15</f>
        <v>https://github.com/RASBR/assets-public/blob/main/devices/shelly/shelly-2.5.png?raw=true</v>
      </c>
      <c r="K27" s="34" t="str">
        <f>$C$14 &amp; setup[[#This Row],[Link]] &amp; $C$19 &amp; ")"</f>
        <v>![img](https://github.com/RASBR/assets-public/blob/main/devices/shelly/shelly-2.5.png?raw=true =48x)</v>
      </c>
      <c r="L27" s="34" t="str">
        <f>"[" &amp; setup[[#This Row],[MD-ImageOnly]] &amp; "](" &amp; setup[[#This Row],[Link]] &amp; ")"</f>
        <v>[![img](https://github.com/RASBR/assets-public/blob/main/devices/shelly/shelly-2.5.png?raw=true =48x)](https://github.com/RASBR/assets-public/blob/main/devices/shelly/shelly-2.5.png?raw=true)</v>
      </c>
      <c r="M27" s="34" t="str">
        <f>"[" &amp;setup[[#This Row],[MD-ImageOnly]] &amp; "](" &amp;setup[[#This Row],[webpage]] &amp; ")"</f>
        <v>[![img](https://github.com/RASBR/assets-public/blob/main/devices/shelly/shelly-2.5.png?raw=true =48x)](0)</v>
      </c>
      <c r="N27" s="34" t="str">
        <f>"| " &amp; setup[[#This Row],[MD-ImageLink]] &amp; " | " &amp; setup[[#This Row],[TableNameLink]] &amp; " | " &amp; setup[[#This Row],[Count]] &amp; " |"</f>
        <v>| [![img](https://github.com/RASBR/assets-public/blob/main/devices/shelly/shelly-2.5.png?raw=true =48x)](https://github.com/RASBR/assets-public/blob/main/devices/shelly/shelly-2.5.png?raw=true) | [shelly-2.5](0) | 0 |</v>
      </c>
      <c r="O27" s="35" t="str">
        <f>$F$13 &amp; $F$11   &amp;setup[[#This Row],[FullName]] &amp; $F$14 &amp;setup[[#This Row],[FullName]] &amp; $F$19</f>
        <v>&lt;img src="devices/shelly/shelly-2.5.png" alt="shelly-2.5.png" height="32"&gt;</v>
      </c>
      <c r="P27" s="35">
        <f>_xlfn.XLOOKUP(setup[[#This Row],[Name]],HelperTable[Name],HelperTable[Webpage])</f>
        <v>0</v>
      </c>
      <c r="Q27" s="35" t="str">
        <f>"[" &amp; setup[[#This Row],[Name]] &amp; "](" &amp; setup[[#This Row],[webpage]] &amp; ")"</f>
        <v>[shelly-2.5](0)</v>
      </c>
    </row>
    <row r="28" spans="2:21" ht="22.5" customHeight="1" x14ac:dyDescent="0.25">
      <c r="B28" s="4">
        <v>5</v>
      </c>
      <c r="C28" s="1" t="s">
        <v>145</v>
      </c>
      <c r="D28" s="32" t="s">
        <v>146</v>
      </c>
      <c r="E28" s="32" t="s">
        <v>2</v>
      </c>
      <c r="F28" s="33" t="str">
        <f>"Logo"</f>
        <v>Logo</v>
      </c>
      <c r="G28" s="33">
        <f>_xlfn.XLOOKUP(setup[[#This Row],[Name]],HelperTable[Name],HelperTable[Order1])</f>
        <v>0</v>
      </c>
      <c r="H28" s="33">
        <f>_xlfn.XLOOKUP(setup[[#This Row],[Name]],HelperTable[Name],HelperTable[Order2])</f>
        <v>0</v>
      </c>
      <c r="I28" s="33">
        <f>_xlfn.XLOOKUP(setup[[#This Row],[Name]],HelperTable[Name],HelperTable[Count])</f>
        <v>0</v>
      </c>
      <c r="J28" s="7" t="str">
        <f>$C$13 &amp; setup[[#This Row],[FullName]] &amp; $C$15</f>
        <v>https://github.com/RASBR/assets-public/blob/main/devices/shelly/shelly-3-em.png?raw=true</v>
      </c>
      <c r="K28" s="34" t="str">
        <f>$C$14 &amp; setup[[#This Row],[Link]] &amp; $C$19 &amp; ")"</f>
        <v>![img](https://github.com/RASBR/assets-public/blob/main/devices/shelly/shelly-3-em.png?raw=true =48x)</v>
      </c>
      <c r="L28" s="34" t="str">
        <f>"[" &amp; setup[[#This Row],[MD-ImageOnly]] &amp; "](" &amp; setup[[#This Row],[Link]] &amp; ")"</f>
        <v>[![img](https://github.com/RASBR/assets-public/blob/main/devices/shelly/shelly-3-em.png?raw=true =48x)](https://github.com/RASBR/assets-public/blob/main/devices/shelly/shelly-3-em.png?raw=true)</v>
      </c>
      <c r="M28" s="34" t="str">
        <f>"[" &amp;setup[[#This Row],[MD-ImageOnly]] &amp; "](" &amp;setup[[#This Row],[webpage]] &amp; ")"</f>
        <v>[![img](https://github.com/RASBR/assets-public/blob/main/devices/shelly/shelly-3-em.png?raw=true =48x)](0)</v>
      </c>
      <c r="N28" s="34" t="str">
        <f>"| " &amp; setup[[#This Row],[MD-ImageLink]] &amp; " | " &amp; setup[[#This Row],[TableNameLink]] &amp; " | " &amp; setup[[#This Row],[Count]] &amp; " |"</f>
        <v>| [![img](https://github.com/RASBR/assets-public/blob/main/devices/shelly/shelly-3-em.png?raw=true =48x)](https://github.com/RASBR/assets-public/blob/main/devices/shelly/shelly-3-em.png?raw=true) | [shelly-3-em](0) | 0 |</v>
      </c>
      <c r="O28" s="35" t="str">
        <f>$F$13 &amp; $F$11   &amp;setup[[#This Row],[FullName]] &amp; $F$14 &amp;setup[[#This Row],[FullName]] &amp; $F$19</f>
        <v>&lt;img src="devices/shelly/shelly-3-em.png" alt="shelly-3-em.png" height="32"&gt;</v>
      </c>
      <c r="P28" s="35">
        <f>_xlfn.XLOOKUP(setup[[#This Row],[Name]],HelperTable[Name],HelperTable[Webpage])</f>
        <v>0</v>
      </c>
      <c r="Q28" s="35" t="str">
        <f>"[" &amp; setup[[#This Row],[Name]] &amp; "](" &amp; setup[[#This Row],[webpage]] &amp; ")"</f>
        <v>[shelly-3-em](0)</v>
      </c>
    </row>
    <row r="29" spans="2:21" ht="22.5" customHeight="1" x14ac:dyDescent="0.25">
      <c r="B29" s="4">
        <v>6</v>
      </c>
      <c r="C29" s="1" t="s">
        <v>153</v>
      </c>
      <c r="D29" s="32" t="s">
        <v>154</v>
      </c>
      <c r="E29" s="32" t="s">
        <v>2</v>
      </c>
      <c r="F29" s="33" t="str">
        <f>"Logo"</f>
        <v>Logo</v>
      </c>
      <c r="G29" s="33">
        <f>_xlfn.XLOOKUP(setup[[#This Row],[Name]],HelperTable[Name],HelperTable[Order1])</f>
        <v>0</v>
      </c>
      <c r="H29" s="33">
        <f>_xlfn.XLOOKUP(setup[[#This Row],[Name]],HelperTable[Name],HelperTable[Order2])</f>
        <v>0</v>
      </c>
      <c r="I29" s="33">
        <f>_xlfn.XLOOKUP(setup[[#This Row],[Name]],HelperTable[Name],HelperTable[Count])</f>
        <v>0</v>
      </c>
      <c r="J29" s="7" t="str">
        <f>$C$13 &amp; setup[[#This Row],[FullName]] &amp; $C$15</f>
        <v>https://github.com/RASBR/assets-public/blob/main/devices/shelly/shelly-button-black.png?raw=true</v>
      </c>
      <c r="K29" s="34" t="str">
        <f>$C$14 &amp; setup[[#This Row],[Link]] &amp; $C$19 &amp; ")"</f>
        <v>![img](https://github.com/RASBR/assets-public/blob/main/devices/shelly/shelly-button-black.png?raw=true =48x)</v>
      </c>
      <c r="L29" s="34" t="str">
        <f>"[" &amp; setup[[#This Row],[MD-ImageOnly]] &amp; "](" &amp; setup[[#This Row],[Link]] &amp; ")"</f>
        <v>[![img](https://github.com/RASBR/assets-public/blob/main/devices/shelly/shelly-button-black.png?raw=true =48x)](https://github.com/RASBR/assets-public/blob/main/devices/shelly/shelly-button-black.png?raw=true)</v>
      </c>
      <c r="M29" s="34" t="str">
        <f>"[" &amp;setup[[#This Row],[MD-ImageOnly]] &amp; "](" &amp;setup[[#This Row],[webpage]] &amp; ")"</f>
        <v>[![img](https://github.com/RASBR/assets-public/blob/main/devices/shelly/shelly-button-black.png?raw=true =48x)](0)</v>
      </c>
      <c r="N29" s="34" t="str">
        <f>"| " &amp; setup[[#This Row],[MD-ImageLink]] &amp; " | " &amp; setup[[#This Row],[TableNameLink]] &amp; " | " &amp; setup[[#This Row],[Count]] &amp; " |"</f>
        <v>| [![img](https://github.com/RASBR/assets-public/blob/main/devices/shelly/shelly-button-black.png?raw=true =48x)](https://github.com/RASBR/assets-public/blob/main/devices/shelly/shelly-button-black.png?raw=true) | [shelly-button-black](0) | 0 |</v>
      </c>
      <c r="O29" s="35" t="str">
        <f>$F$13 &amp; $F$11   &amp;setup[[#This Row],[FullName]] &amp; $F$14 &amp;setup[[#This Row],[FullName]] &amp; $F$19</f>
        <v>&lt;img src="devices/shelly/shelly-button-black.png" alt="shelly-button-black.png" height="32"&gt;</v>
      </c>
      <c r="P29" s="35">
        <f>_xlfn.XLOOKUP(setup[[#This Row],[Name]],HelperTable[Name],HelperTable[Webpage])</f>
        <v>0</v>
      </c>
      <c r="Q29" s="35" t="str">
        <f>"[" &amp; setup[[#This Row],[Name]] &amp; "](" &amp; setup[[#This Row],[webpage]] &amp; ")"</f>
        <v>[shelly-button-black](0)</v>
      </c>
    </row>
    <row r="30" spans="2:21" ht="22.5" customHeight="1" x14ac:dyDescent="0.25">
      <c r="B30" s="4">
        <v>7</v>
      </c>
      <c r="C30" s="1" t="s">
        <v>168</v>
      </c>
      <c r="D30" s="32" t="s">
        <v>169</v>
      </c>
      <c r="E30" s="32" t="s">
        <v>2</v>
      </c>
      <c r="F30" s="33" t="str">
        <f>"Logo"</f>
        <v>Logo</v>
      </c>
      <c r="G30" s="33">
        <f>_xlfn.XLOOKUP(setup[[#This Row],[Name]],HelperTable[Name],HelperTable[Order1])</f>
        <v>0</v>
      </c>
      <c r="H30" s="33">
        <f>_xlfn.XLOOKUP(setup[[#This Row],[Name]],HelperTable[Name],HelperTable[Order2])</f>
        <v>0</v>
      </c>
      <c r="I30" s="33">
        <f>_xlfn.XLOOKUP(setup[[#This Row],[Name]],HelperTable[Name],HelperTable[Count])</f>
        <v>0</v>
      </c>
      <c r="J30" s="7" t="str">
        <f>$C$13 &amp; setup[[#This Row],[FullName]] &amp; $C$15</f>
        <v>https://github.com/RASBR/assets-public/blob/main/devices/shelly/shelly-plus-1.png?raw=true</v>
      </c>
      <c r="K30" s="34" t="str">
        <f>$C$14 &amp; setup[[#This Row],[Link]] &amp; $C$19 &amp; ")"</f>
        <v>![img](https://github.com/RASBR/assets-public/blob/main/devices/shelly/shelly-plus-1.png?raw=true =48x)</v>
      </c>
      <c r="L30" s="34" t="str">
        <f>"[" &amp; setup[[#This Row],[MD-ImageOnly]] &amp; "](" &amp; setup[[#This Row],[Link]] &amp; ")"</f>
        <v>[![img](https://github.com/RASBR/assets-public/blob/main/devices/shelly/shelly-plus-1.png?raw=true =48x)](https://github.com/RASBR/assets-public/blob/main/devices/shelly/shelly-plus-1.png?raw=true)</v>
      </c>
      <c r="M30" s="34" t="str">
        <f>"[" &amp;setup[[#This Row],[MD-ImageOnly]] &amp; "](" &amp;setup[[#This Row],[webpage]] &amp; ")"</f>
        <v>[![img](https://github.com/RASBR/assets-public/blob/main/devices/shelly/shelly-plus-1.png?raw=true =48x)](0)</v>
      </c>
      <c r="N30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[![img](https://github.com/RASBR/assets-public/blob/main/devices/shelly/shelly-plus-1.png?raw=true =48x)](https://github.com/RASBR/assets-public/blob/main/devices/shelly/shelly-plus-1.png?raw=true) | [shelly-plus-1](0) | 0 |</v>
      </c>
      <c r="O30" s="35" t="str">
        <f>$F$13 &amp; $F$11   &amp;setup[[#This Row],[FullName]] &amp; $F$14 &amp;setup[[#This Row],[FullName]] &amp; $F$19</f>
        <v>&lt;img src="devices/shelly/shelly-plus-1.png" alt="shelly-plus-1.png" height="32"&gt;</v>
      </c>
      <c r="P30" s="35">
        <f>_xlfn.XLOOKUP(setup[[#This Row],[Name]],HelperTable[Name],HelperTable[Webpage])</f>
        <v>0</v>
      </c>
      <c r="Q30" s="35" t="str">
        <f>"[" &amp; setup[[#This Row],[Name]] &amp; "](" &amp; setup[[#This Row],[webpage]] &amp; ")"</f>
        <v>[shelly-plus-1](0)</v>
      </c>
    </row>
    <row r="31" spans="2:21" ht="22.5" customHeight="1" x14ac:dyDescent="0.25">
      <c r="B31" s="4">
        <v>8</v>
      </c>
      <c r="C31" s="1" t="s">
        <v>166</v>
      </c>
      <c r="D31" s="32" t="s">
        <v>167</v>
      </c>
      <c r="E31" s="32" t="s">
        <v>2</v>
      </c>
      <c r="F31" s="33" t="str">
        <f>"Logo"</f>
        <v>Logo</v>
      </c>
      <c r="G31" s="33">
        <f>_xlfn.XLOOKUP(setup[[#This Row],[Name]],HelperTable[Name],HelperTable[Order1])</f>
        <v>0</v>
      </c>
      <c r="H31" s="33">
        <f>_xlfn.XLOOKUP(setup[[#This Row],[Name]],HelperTable[Name],HelperTable[Order2])</f>
        <v>0</v>
      </c>
      <c r="I31" s="33">
        <f>_xlfn.XLOOKUP(setup[[#This Row],[Name]],HelperTable[Name],HelperTable[Count])</f>
        <v>0</v>
      </c>
      <c r="J31" s="7" t="str">
        <f>$C$13 &amp; setup[[#This Row],[FullName]] &amp; $C$15</f>
        <v>https://github.com/RASBR/assets-public/blob/main/devices/shelly/shelly-plus-1-pm.png?raw=true</v>
      </c>
      <c r="K31" s="34" t="str">
        <f>$C$14 &amp; setup[[#This Row],[Link]] &amp; $C$19 &amp; ")"</f>
        <v>![img](https://github.com/RASBR/assets-public/blob/main/devices/shelly/shelly-plus-1-pm.png?raw=true =48x)</v>
      </c>
      <c r="L31" s="34" t="str">
        <f>"[" &amp; setup[[#This Row],[MD-ImageOnly]] &amp; "](" &amp; setup[[#This Row],[Link]] &amp; ")"</f>
        <v>[![img](https://github.com/RASBR/assets-public/blob/main/devices/shelly/shelly-plus-1-pm.png?raw=true =48x)](https://github.com/RASBR/assets-public/blob/main/devices/shelly/shelly-plus-1-pm.png?raw=true)</v>
      </c>
      <c r="M31" s="34" t="str">
        <f>"[" &amp;setup[[#This Row],[MD-ImageOnly]] &amp; "](" &amp;setup[[#This Row],[webpage]] &amp; ")"</f>
        <v>[![img](https://github.com/RASBR/assets-public/blob/main/devices/shelly/shelly-plus-1-pm.png?raw=true =48x)](0)</v>
      </c>
      <c r="N31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[![img](https://github.com/RASBR/assets-public/blob/main/devices/shelly/shelly-plus-1-pm.png?raw=true =48x)](https://github.com/RASBR/assets-public/blob/main/devices/shelly/shelly-plus-1-pm.png?raw=true) | [shelly-plus-1-pm](0) | 0 |</v>
      </c>
      <c r="O31" s="35" t="str">
        <f>$F$13 &amp; $F$11   &amp;setup[[#This Row],[FullName]] &amp; $F$14 &amp;setup[[#This Row],[FullName]] &amp; $F$19</f>
        <v>&lt;img src="devices/shelly/shelly-plus-1-pm.png" alt="shelly-plus-1-pm.png" height="32"&gt;</v>
      </c>
      <c r="P31" s="35">
        <f>_xlfn.XLOOKUP(setup[[#This Row],[Name]],HelperTable[Name],HelperTable[Webpage])</f>
        <v>0</v>
      </c>
      <c r="Q31" s="35" t="str">
        <f>"[" &amp; setup[[#This Row],[Name]] &amp; "](" &amp; setup[[#This Row],[webpage]] &amp; ")"</f>
        <v>[shelly-plus-1-pm](0)</v>
      </c>
    </row>
    <row r="32" spans="2:21" ht="22.5" customHeight="1" x14ac:dyDescent="0.25">
      <c r="B32" s="4">
        <v>9</v>
      </c>
      <c r="C32" s="1" t="s">
        <v>170</v>
      </c>
      <c r="D32" s="32" t="s">
        <v>171</v>
      </c>
      <c r="E32" s="32" t="s">
        <v>2</v>
      </c>
      <c r="F32" s="33" t="str">
        <f>"Logo"</f>
        <v>Logo</v>
      </c>
      <c r="G32" s="33">
        <f>_xlfn.XLOOKUP(setup[[#This Row],[Name]],HelperTable[Name],HelperTable[Order1])</f>
        <v>0</v>
      </c>
      <c r="H32" s="33">
        <f>_xlfn.XLOOKUP(setup[[#This Row],[Name]],HelperTable[Name],HelperTable[Order2])</f>
        <v>0</v>
      </c>
      <c r="I32" s="33">
        <f>_xlfn.XLOOKUP(setup[[#This Row],[Name]],HelperTable[Name],HelperTable[Count])</f>
        <v>0</v>
      </c>
      <c r="J32" s="7" t="str">
        <f>$C$13 &amp; setup[[#This Row],[FullName]] &amp; $C$15</f>
        <v>https://github.com/RASBR/assets-public/blob/main/devices/shelly/shelly-plus-2-pm.png?raw=true</v>
      </c>
      <c r="K32" s="34" t="str">
        <f>$C$14 &amp; setup[[#This Row],[Link]] &amp; $C$19 &amp; ")"</f>
        <v>![img](https://github.com/RASBR/assets-public/blob/main/devices/shelly/shelly-plus-2-pm.png?raw=true =48x)</v>
      </c>
      <c r="L32" s="34" t="str">
        <f>"[" &amp; setup[[#This Row],[MD-ImageOnly]] &amp; "](" &amp; setup[[#This Row],[Link]] &amp; ")"</f>
        <v>[![img](https://github.com/RASBR/assets-public/blob/main/devices/shelly/shelly-plus-2-pm.png?raw=true =48x)](https://github.com/RASBR/assets-public/blob/main/devices/shelly/shelly-plus-2-pm.png?raw=true)</v>
      </c>
      <c r="M32" s="34" t="str">
        <f>"[" &amp;setup[[#This Row],[MD-ImageOnly]] &amp; "](" &amp;setup[[#This Row],[webpage]] &amp; ")"</f>
        <v>[![img](https://github.com/RASBR/assets-public/blob/main/devices/shelly/shelly-plus-2-pm.png?raw=true =48x)](0)</v>
      </c>
      <c r="N32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[![img](https://github.com/RASBR/assets-public/blob/main/devices/shelly/shelly-plus-2-pm.png?raw=true =48x)](https://github.com/RASBR/assets-public/blob/main/devices/shelly/shelly-plus-2-pm.png?raw=true) | [shelly-plus-2-pm](0) | 0 |</v>
      </c>
      <c r="O32" s="35" t="str">
        <f>$F$13 &amp; $F$11   &amp;setup[[#This Row],[FullName]] &amp; $F$14 &amp;setup[[#This Row],[FullName]] &amp; $F$19</f>
        <v>&lt;img src="devices/shelly/shelly-plus-2-pm.png" alt="shelly-plus-2-pm.png" height="32"&gt;</v>
      </c>
      <c r="P32" s="35">
        <f>_xlfn.XLOOKUP(setup[[#This Row],[Name]],HelperTable[Name],HelperTable[Webpage])</f>
        <v>0</v>
      </c>
      <c r="Q32" s="35" t="str">
        <f>"[" &amp; setup[[#This Row],[Name]] &amp; "](" &amp; setup[[#This Row],[webpage]] &amp; ")"</f>
        <v>[shelly-plus-2-pm](0)</v>
      </c>
    </row>
    <row r="33" spans="2:17" ht="22.5" customHeight="1" x14ac:dyDescent="0.25">
      <c r="B33" s="4">
        <v>10</v>
      </c>
      <c r="C33" s="1" t="s">
        <v>172</v>
      </c>
      <c r="D33" s="32" t="s">
        <v>173</v>
      </c>
      <c r="E33" s="32" t="s">
        <v>2</v>
      </c>
      <c r="F33" s="33" t="str">
        <f>"Logo"</f>
        <v>Logo</v>
      </c>
      <c r="G33" s="33">
        <f>_xlfn.XLOOKUP(setup[[#This Row],[Name]],HelperTable[Name],HelperTable[Order1])</f>
        <v>0</v>
      </c>
      <c r="H33" s="33">
        <f>_xlfn.XLOOKUP(setup[[#This Row],[Name]],HelperTable[Name],HelperTable[Order2])</f>
        <v>0</v>
      </c>
      <c r="I33" s="33">
        <f>_xlfn.XLOOKUP(setup[[#This Row],[Name]],HelperTable[Name],HelperTable[Count])</f>
        <v>0</v>
      </c>
      <c r="J33" s="7" t="str">
        <f>$C$13 &amp; setup[[#This Row],[FullName]] &amp; $C$15</f>
        <v>https://github.com/RASBR/assets-public/blob/main/devices/shelly/shelly-plus-addon.png?raw=true</v>
      </c>
      <c r="K33" s="34" t="str">
        <f>$C$14 &amp; setup[[#This Row],[Link]] &amp; $C$19 &amp; ")"</f>
        <v>![img](https://github.com/RASBR/assets-public/blob/main/devices/shelly/shelly-plus-addon.png?raw=true =48x)</v>
      </c>
      <c r="L33" s="34" t="str">
        <f>"[" &amp; setup[[#This Row],[MD-ImageOnly]] &amp; "](" &amp; setup[[#This Row],[Link]] &amp; ")"</f>
        <v>[![img](https://github.com/RASBR/assets-public/blob/main/devices/shelly/shelly-plus-addon.png?raw=true =48x)](https://github.com/RASBR/assets-public/blob/main/devices/shelly/shelly-plus-addon.png?raw=true)</v>
      </c>
      <c r="M33" s="34" t="str">
        <f>"[" &amp;setup[[#This Row],[MD-ImageOnly]] &amp; "](" &amp;setup[[#This Row],[webpage]] &amp; ")"</f>
        <v>[![img](https://github.com/RASBR/assets-public/blob/main/devices/shelly/shelly-plus-addon.png?raw=true =48x)](0)</v>
      </c>
      <c r="N33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[![img](https://github.com/RASBR/assets-public/blob/main/devices/shelly/shelly-plus-addon.png?raw=true =48x)](https://github.com/RASBR/assets-public/blob/main/devices/shelly/shelly-plus-addon.png?raw=true) | [shelly-plus-addon](0) | 0 |</v>
      </c>
      <c r="O33" s="35" t="str">
        <f>$F$13 &amp; $F$11   &amp;setup[[#This Row],[FullName]] &amp; $F$14 &amp;setup[[#This Row],[FullName]] &amp; $F$19</f>
        <v>&lt;img src="devices/shelly/shelly-plus-addon.png" alt="shelly-plus-addon.png" height="32"&gt;</v>
      </c>
      <c r="P33" s="35">
        <f>_xlfn.XLOOKUP(setup[[#This Row],[Name]],HelperTable[Name],HelperTable[Webpage])</f>
        <v>0</v>
      </c>
      <c r="Q33" s="35" t="str">
        <f>"[" &amp; setup[[#This Row],[Name]] &amp; "](" &amp; setup[[#This Row],[webpage]] &amp; ")"</f>
        <v>[shelly-plus-addon](0)</v>
      </c>
    </row>
    <row r="34" spans="2:17" ht="22.5" customHeight="1" x14ac:dyDescent="0.25">
      <c r="B34" s="4">
        <v>11</v>
      </c>
      <c r="C34" s="1" t="s">
        <v>178</v>
      </c>
      <c r="D34" s="32" t="s">
        <v>179</v>
      </c>
      <c r="E34" s="32" t="s">
        <v>2</v>
      </c>
      <c r="F34" s="33" t="str">
        <f>"Logo"</f>
        <v>Logo</v>
      </c>
      <c r="G34" s="33">
        <f>_xlfn.XLOOKUP(setup[[#This Row],[Name]],HelperTable[Name],HelperTable[Order1])</f>
        <v>0</v>
      </c>
      <c r="H34" s="33">
        <f>_xlfn.XLOOKUP(setup[[#This Row],[Name]],HelperTable[Name],HelperTable[Order2])</f>
        <v>0</v>
      </c>
      <c r="I34" s="33">
        <f>_xlfn.XLOOKUP(setup[[#This Row],[Name]],HelperTable[Name],HelperTable[Count])</f>
        <v>0</v>
      </c>
      <c r="J34" s="7" t="str">
        <f>$C$13 &amp; setup[[#This Row],[FullName]] &amp; $C$15</f>
        <v>https://github.com/RASBR/assets-public/blob/main/devices/shelly/shelly-plus-i-4-m.png?raw=true</v>
      </c>
      <c r="K34" s="34" t="str">
        <f>$C$14 &amp; setup[[#This Row],[Link]] &amp; $C$19 &amp; ")"</f>
        <v>![img](https://github.com/RASBR/assets-public/blob/main/devices/shelly/shelly-plus-i-4-m.png?raw=true =48x)</v>
      </c>
      <c r="L34" s="34" t="str">
        <f>"[" &amp; setup[[#This Row],[MD-ImageOnly]] &amp; "](" &amp; setup[[#This Row],[Link]] &amp; ")"</f>
        <v>[![img](https://github.com/RASBR/assets-public/blob/main/devices/shelly/shelly-plus-i-4-m.png?raw=true =48x)](https://github.com/RASBR/assets-public/blob/main/devices/shelly/shelly-plus-i-4-m.png?raw=true)</v>
      </c>
      <c r="M34" s="34" t="str">
        <f>"[" &amp;setup[[#This Row],[MD-ImageOnly]] &amp; "](" &amp;setup[[#This Row],[webpage]] &amp; ")"</f>
        <v>[![img](https://github.com/RASBR/assets-public/blob/main/devices/shelly/shelly-plus-i-4-m.png?raw=true =48x)](0)</v>
      </c>
      <c r="N34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[![img](https://github.com/RASBR/assets-public/blob/main/devices/shelly/shelly-plus-i-4-m.png?raw=true =48x)](https://github.com/RASBR/assets-public/blob/main/devices/shelly/shelly-plus-i-4-m.png?raw=true) | [shelly-plus-i-4-m](0) | 0 |</v>
      </c>
      <c r="O34" s="35" t="str">
        <f>$F$13 &amp; $F$11   &amp;setup[[#This Row],[FullName]] &amp; $F$14 &amp;setup[[#This Row],[FullName]] &amp; $F$19</f>
        <v>&lt;img src="devices/shelly/shelly-plus-i-4-m.png" alt="shelly-plus-i-4-m.png" height="32"&gt;</v>
      </c>
      <c r="P34" s="35">
        <f>_xlfn.XLOOKUP(setup[[#This Row],[Name]],HelperTable[Name],HelperTable[Webpage])</f>
        <v>0</v>
      </c>
      <c r="Q34" s="35" t="str">
        <f>"[" &amp; setup[[#This Row],[Name]] &amp; "](" &amp; setup[[#This Row],[webpage]] &amp; ")"</f>
        <v>[shelly-plus-i-4-m](0)</v>
      </c>
    </row>
    <row r="35" spans="2:17" ht="22.5" customHeight="1" x14ac:dyDescent="0.25">
      <c r="B35" s="4">
        <v>12</v>
      </c>
      <c r="C35" s="1" t="s">
        <v>189</v>
      </c>
      <c r="D35" s="32" t="s">
        <v>190</v>
      </c>
      <c r="E35" s="32" t="s">
        <v>2</v>
      </c>
      <c r="F35" s="33" t="str">
        <f>"Logo"</f>
        <v>Logo</v>
      </c>
      <c r="G35" s="33">
        <f>_xlfn.XLOOKUP(setup[[#This Row],[Name]],HelperTable[Name],HelperTable[Order1])</f>
        <v>0</v>
      </c>
      <c r="H35" s="33">
        <f>_xlfn.XLOOKUP(setup[[#This Row],[Name]],HelperTable[Name],HelperTable[Order2])</f>
        <v>0</v>
      </c>
      <c r="I35" s="33">
        <f>_xlfn.XLOOKUP(setup[[#This Row],[Name]],HelperTable[Name],HelperTable[Count])</f>
        <v>0</v>
      </c>
      <c r="J35" s="7" t="str">
        <f>$C$13 &amp; setup[[#This Row],[FullName]] &amp; $C$15</f>
        <v>https://github.com/RASBR/assets-public/blob/main/devices/shelly/shelly-pro-1.png?raw=true</v>
      </c>
      <c r="K35" s="34" t="str">
        <f>$C$14 &amp; setup[[#This Row],[Link]] &amp; $C$19 &amp; ")"</f>
        <v>![img](https://github.com/RASBR/assets-public/blob/main/devices/shelly/shelly-pro-1.png?raw=true =48x)</v>
      </c>
      <c r="L35" s="34" t="str">
        <f>"[" &amp; setup[[#This Row],[MD-ImageOnly]] &amp; "](" &amp; setup[[#This Row],[Link]] &amp; ")"</f>
        <v>[![img](https://github.com/RASBR/assets-public/blob/main/devices/shelly/shelly-pro-1.png?raw=true =48x)](https://github.com/RASBR/assets-public/blob/main/devices/shelly/shelly-pro-1.png?raw=true)</v>
      </c>
      <c r="M35" s="34" t="str">
        <f>"[" &amp;setup[[#This Row],[MD-ImageOnly]] &amp; "](" &amp;setup[[#This Row],[webpage]] &amp; ")"</f>
        <v>[![img](https://github.com/RASBR/assets-public/blob/main/devices/shelly/shelly-pro-1.png?raw=true =48x)](0)</v>
      </c>
      <c r="N35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[![img](https://github.com/RASBR/assets-public/blob/main/devices/shelly/shelly-pro-1.png?raw=true =48x)](https://github.com/RASBR/assets-public/blob/main/devices/shelly/shelly-pro-1.png?raw=true) | [shelly-pro-1](0) | 0 |</v>
      </c>
      <c r="O35" s="35" t="str">
        <f>$F$13 &amp; $F$11   &amp;setup[[#This Row],[FullName]] &amp; $F$14 &amp;setup[[#This Row],[FullName]] &amp; $F$19</f>
        <v>&lt;img src="devices/shelly/shelly-pro-1.png" alt="shelly-pro-1.png" height="32"&gt;</v>
      </c>
      <c r="P35" s="35">
        <f>_xlfn.XLOOKUP(setup[[#This Row],[Name]],HelperTable[Name],HelperTable[Webpage])</f>
        <v>0</v>
      </c>
      <c r="Q35" s="35" t="str">
        <f>"[" &amp; setup[[#This Row],[Name]] &amp; "](" &amp; setup[[#This Row],[webpage]] &amp; ")"</f>
        <v>[shelly-pro-1](0)</v>
      </c>
    </row>
    <row r="36" spans="2:17" ht="22.5" customHeight="1" x14ac:dyDescent="0.25">
      <c r="B36" s="4">
        <v>13</v>
      </c>
      <c r="C36" s="1" t="s">
        <v>187</v>
      </c>
      <c r="D36" s="32" t="s">
        <v>188</v>
      </c>
      <c r="E36" s="32" t="s">
        <v>2</v>
      </c>
      <c r="F36" s="33" t="str">
        <f>"Logo"</f>
        <v>Logo</v>
      </c>
      <c r="G36" s="33">
        <f>_xlfn.XLOOKUP(setup[[#This Row],[Name]],HelperTable[Name],HelperTable[Order1])</f>
        <v>0</v>
      </c>
      <c r="H36" s="33">
        <f>_xlfn.XLOOKUP(setup[[#This Row],[Name]],HelperTable[Name],HelperTable[Order2])</f>
        <v>0</v>
      </c>
      <c r="I36" s="33">
        <f>_xlfn.XLOOKUP(setup[[#This Row],[Name]],HelperTable[Name],HelperTable[Count])</f>
        <v>0</v>
      </c>
      <c r="J36" s="7" t="str">
        <f>$C$13 &amp; setup[[#This Row],[FullName]] &amp; $C$15</f>
        <v>https://github.com/RASBR/assets-public/blob/main/devices/shelly/shelly-pro-1-pm.png?raw=true</v>
      </c>
      <c r="K36" s="34" t="str">
        <f>$C$14 &amp; setup[[#This Row],[Link]] &amp; $C$19 &amp; ")"</f>
        <v>![img](https://github.com/RASBR/assets-public/blob/main/devices/shelly/shelly-pro-1-pm.png?raw=true =48x)</v>
      </c>
      <c r="L36" s="34" t="str">
        <f>"[" &amp; setup[[#This Row],[MD-ImageOnly]] &amp; "](" &amp; setup[[#This Row],[Link]] &amp; ")"</f>
        <v>[![img](https://github.com/RASBR/assets-public/blob/main/devices/shelly/shelly-pro-1-pm.png?raw=true =48x)](https://github.com/RASBR/assets-public/blob/main/devices/shelly/shelly-pro-1-pm.png?raw=true)</v>
      </c>
      <c r="M36" s="34" t="str">
        <f>"[" &amp;setup[[#This Row],[MD-ImageOnly]] &amp; "](" &amp;setup[[#This Row],[webpage]] &amp; ")"</f>
        <v>[![img](https://github.com/RASBR/assets-public/blob/main/devices/shelly/shelly-pro-1-pm.png?raw=true =48x)](0)</v>
      </c>
      <c r="N36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[![img](https://github.com/RASBR/assets-public/blob/main/devices/shelly/shelly-pro-1-pm.png?raw=true =48x)](https://github.com/RASBR/assets-public/blob/main/devices/shelly/shelly-pro-1-pm.png?raw=true) | [shelly-pro-1-pm](0) | 0 |</v>
      </c>
      <c r="O36" s="35" t="str">
        <f>$F$13 &amp; $F$11   &amp;setup[[#This Row],[FullName]] &amp; $F$14 &amp;setup[[#This Row],[FullName]] &amp; $F$19</f>
        <v>&lt;img src="devices/shelly/shelly-pro-1-pm.png" alt="shelly-pro-1-pm.png" height="32"&gt;</v>
      </c>
      <c r="P36" s="35">
        <f>_xlfn.XLOOKUP(setup[[#This Row],[Name]],HelperTable[Name],HelperTable[Webpage])</f>
        <v>0</v>
      </c>
      <c r="Q36" s="35" t="str">
        <f>"[" &amp; setup[[#This Row],[Name]] &amp; "](" &amp; setup[[#This Row],[webpage]] &amp; ")"</f>
        <v>[shelly-pro-1-pm](0)</v>
      </c>
    </row>
    <row r="37" spans="2:17" ht="22.5" customHeight="1" x14ac:dyDescent="0.25">
      <c r="B37" s="4">
        <v>14</v>
      </c>
      <c r="C37" s="1" t="s">
        <v>193</v>
      </c>
      <c r="D37" s="32" t="s">
        <v>194</v>
      </c>
      <c r="E37" s="32" t="s">
        <v>2</v>
      </c>
      <c r="F37" s="33" t="str">
        <f>"Logo"</f>
        <v>Logo</v>
      </c>
      <c r="G37" s="33">
        <f>_xlfn.XLOOKUP(setup[[#This Row],[Name]],HelperTable[Name],HelperTable[Order1])</f>
        <v>0</v>
      </c>
      <c r="H37" s="33">
        <f>_xlfn.XLOOKUP(setup[[#This Row],[Name]],HelperTable[Name],HelperTable[Order2])</f>
        <v>0</v>
      </c>
      <c r="I37" s="33">
        <f>_xlfn.XLOOKUP(setup[[#This Row],[Name]],HelperTable[Name],HelperTable[Count])</f>
        <v>0</v>
      </c>
      <c r="J37" s="7" t="str">
        <f>$C$13 &amp; setup[[#This Row],[FullName]] &amp; $C$15</f>
        <v>https://github.com/RASBR/assets-public/blob/main/devices/shelly/shelly-pro-2.png?raw=true</v>
      </c>
      <c r="K37" s="34" t="str">
        <f>$C$14 &amp; setup[[#This Row],[Link]] &amp; $C$19 &amp; ")"</f>
        <v>![img](https://github.com/RASBR/assets-public/blob/main/devices/shelly/shelly-pro-2.png?raw=true =48x)</v>
      </c>
      <c r="L37" s="34" t="str">
        <f>"[" &amp; setup[[#This Row],[MD-ImageOnly]] &amp; "](" &amp; setup[[#This Row],[Link]] &amp; ")"</f>
        <v>[![img](https://github.com/RASBR/assets-public/blob/main/devices/shelly/shelly-pro-2.png?raw=true =48x)](https://github.com/RASBR/assets-public/blob/main/devices/shelly/shelly-pro-2.png?raw=true)</v>
      </c>
      <c r="M37" s="34" t="str">
        <f>"[" &amp;setup[[#This Row],[MD-ImageOnly]] &amp; "](" &amp;setup[[#This Row],[webpage]] &amp; ")"</f>
        <v>[![img](https://github.com/RASBR/assets-public/blob/main/devices/shelly/shelly-pro-2.png?raw=true =48x)](0)</v>
      </c>
      <c r="N37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[![img](https://github.com/RASBR/assets-public/blob/main/devices/shelly/shelly-pro-2.png?raw=true =48x)](https://github.com/RASBR/assets-public/blob/main/devices/shelly/shelly-pro-2.png?raw=true) | [shelly-pro-2](0) | 0 |</v>
      </c>
      <c r="O37" s="35" t="str">
        <f>$F$13 &amp; $F$11   &amp;setup[[#This Row],[FullName]] &amp; $F$14 &amp;setup[[#This Row],[FullName]] &amp; $F$19</f>
        <v>&lt;img src="devices/shelly/shelly-pro-2.png" alt="shelly-pro-2.png" height="32"&gt;</v>
      </c>
      <c r="P37" s="35">
        <f>_xlfn.XLOOKUP(setup[[#This Row],[Name]],HelperTable[Name],HelperTable[Webpage])</f>
        <v>0</v>
      </c>
      <c r="Q37" s="35" t="str">
        <f>"[" &amp; setup[[#This Row],[Name]] &amp; "](" &amp; setup[[#This Row],[webpage]] &amp; ")"</f>
        <v>[shelly-pro-2](0)</v>
      </c>
    </row>
    <row r="38" spans="2:17" ht="22.5" customHeight="1" x14ac:dyDescent="0.25">
      <c r="B38" s="4">
        <v>15</v>
      </c>
      <c r="C38" s="1" t="s">
        <v>191</v>
      </c>
      <c r="D38" s="32" t="s">
        <v>192</v>
      </c>
      <c r="E38" s="32" t="s">
        <v>2</v>
      </c>
      <c r="F38" s="33" t="str">
        <f>"Logo"</f>
        <v>Logo</v>
      </c>
      <c r="G38" s="33">
        <f>_xlfn.XLOOKUP(setup[[#This Row],[Name]],HelperTable[Name],HelperTable[Order1])</f>
        <v>0</v>
      </c>
      <c r="H38" s="33">
        <f>_xlfn.XLOOKUP(setup[[#This Row],[Name]],HelperTable[Name],HelperTable[Order2])</f>
        <v>0</v>
      </c>
      <c r="I38" s="33">
        <f>_xlfn.XLOOKUP(setup[[#This Row],[Name]],HelperTable[Name],HelperTable[Count])</f>
        <v>0</v>
      </c>
      <c r="J38" s="7" t="str">
        <f>$C$13 &amp; setup[[#This Row],[FullName]] &amp; $C$15</f>
        <v>https://github.com/RASBR/assets-public/blob/main/devices/shelly/shelly-pro-2-pm.png?raw=true</v>
      </c>
      <c r="K38" s="34" t="str">
        <f>$C$14 &amp; setup[[#This Row],[Link]] &amp; $C$19 &amp; ")"</f>
        <v>![img](https://github.com/RASBR/assets-public/blob/main/devices/shelly/shelly-pro-2-pm.png?raw=true =48x)</v>
      </c>
      <c r="L38" s="34" t="str">
        <f>"[" &amp; setup[[#This Row],[MD-ImageOnly]] &amp; "](" &amp; setup[[#This Row],[Link]] &amp; ")"</f>
        <v>[![img](https://github.com/RASBR/assets-public/blob/main/devices/shelly/shelly-pro-2-pm.png?raw=true =48x)](https://github.com/RASBR/assets-public/blob/main/devices/shelly/shelly-pro-2-pm.png?raw=true)</v>
      </c>
      <c r="M38" s="34" t="str">
        <f>"[" &amp;setup[[#This Row],[MD-ImageOnly]] &amp; "](" &amp;setup[[#This Row],[webpage]] &amp; ")"</f>
        <v>[![img](https://github.com/RASBR/assets-public/blob/main/devices/shelly/shelly-pro-2-pm.png?raw=true =48x)](0)</v>
      </c>
      <c r="N38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[![img](https://github.com/RASBR/assets-public/blob/main/devices/shelly/shelly-pro-2-pm.png?raw=true =48x)](https://github.com/RASBR/assets-public/blob/main/devices/shelly/shelly-pro-2-pm.png?raw=true) | [shelly-pro-2-pm](0) | 0 |</v>
      </c>
      <c r="O38" s="35" t="str">
        <f>$F$13 &amp; $F$11   &amp;setup[[#This Row],[FullName]] &amp; $F$14 &amp;setup[[#This Row],[FullName]] &amp; $F$19</f>
        <v>&lt;img src="devices/shelly/shelly-pro-2-pm.png" alt="shelly-pro-2-pm.png" height="32"&gt;</v>
      </c>
      <c r="P38" s="35">
        <f>_xlfn.XLOOKUP(setup[[#This Row],[Name]],HelperTable[Name],HelperTable[Webpage])</f>
        <v>0</v>
      </c>
      <c r="Q38" s="35" t="str">
        <f>"[" &amp; setup[[#This Row],[Name]] &amp; "](" &amp; setup[[#This Row],[webpage]] &amp; ")"</f>
        <v>[shelly-pro-2-pm](0)</v>
      </c>
    </row>
    <row r="39" spans="2:17" ht="22.5" customHeight="1" x14ac:dyDescent="0.25">
      <c r="B39" s="4">
        <v>16</v>
      </c>
      <c r="C39" s="1" t="s">
        <v>197</v>
      </c>
      <c r="D39" s="32" t="s">
        <v>198</v>
      </c>
      <c r="E39" s="32" t="s">
        <v>2</v>
      </c>
      <c r="F39" s="33" t="str">
        <f>"Logo"</f>
        <v>Logo</v>
      </c>
      <c r="G39" s="33">
        <f>_xlfn.XLOOKUP(setup[[#This Row],[Name]],HelperTable[Name],HelperTable[Order1])</f>
        <v>0</v>
      </c>
      <c r="H39" s="33">
        <f>_xlfn.XLOOKUP(setup[[#This Row],[Name]],HelperTable[Name],HelperTable[Order2])</f>
        <v>0</v>
      </c>
      <c r="I39" s="33">
        <f>_xlfn.XLOOKUP(setup[[#This Row],[Name]],HelperTable[Name],HelperTable[Count])</f>
        <v>0</v>
      </c>
      <c r="J39" s="7" t="str">
        <f>$C$13 &amp; setup[[#This Row],[FullName]] &amp; $C$15</f>
        <v>https://github.com/RASBR/assets-public/blob/main/devices/shelly/shelly-pro-3.png?raw=true</v>
      </c>
      <c r="K39" s="34" t="str">
        <f>$C$14 &amp; setup[[#This Row],[Link]] &amp; $C$19 &amp; ")"</f>
        <v>![img](https://github.com/RASBR/assets-public/blob/main/devices/shelly/shelly-pro-3.png?raw=true =48x)</v>
      </c>
      <c r="L39" s="34" t="str">
        <f>"[" &amp; setup[[#This Row],[MD-ImageOnly]] &amp; "](" &amp; setup[[#This Row],[Link]] &amp; ")"</f>
        <v>[![img](https://github.com/RASBR/assets-public/blob/main/devices/shelly/shelly-pro-3.png?raw=true =48x)](https://github.com/RASBR/assets-public/blob/main/devices/shelly/shelly-pro-3.png?raw=true)</v>
      </c>
      <c r="M39" s="34" t="str">
        <f>"[" &amp;setup[[#This Row],[MD-ImageOnly]] &amp; "](" &amp;setup[[#This Row],[webpage]] &amp; ")"</f>
        <v>[![img](https://github.com/RASBR/assets-public/blob/main/devices/shelly/shelly-pro-3.png?raw=true =48x)](0)</v>
      </c>
      <c r="N39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[![img](https://github.com/RASBR/assets-public/blob/main/devices/shelly/shelly-pro-3.png?raw=true =48x)](https://github.com/RASBR/assets-public/blob/main/devices/shelly/shelly-pro-3.png?raw=true) | [shelly-pro-3](0) | 0 |</v>
      </c>
      <c r="O39" s="35" t="str">
        <f>$F$13 &amp; $F$11   &amp;setup[[#This Row],[FullName]] &amp; $F$14 &amp;setup[[#This Row],[FullName]] &amp; $F$19</f>
        <v>&lt;img src="devices/shelly/shelly-pro-3.png" alt="shelly-pro-3.png" height="32"&gt;</v>
      </c>
      <c r="P39" s="35">
        <f>_xlfn.XLOOKUP(setup[[#This Row],[Name]],HelperTable[Name],HelperTable[Webpage])</f>
        <v>0</v>
      </c>
      <c r="Q39" s="35" t="str">
        <f>"[" &amp; setup[[#This Row],[Name]] &amp; "](" &amp; setup[[#This Row],[webpage]] &amp; ")"</f>
        <v>[shelly-pro-3](0)</v>
      </c>
    </row>
    <row r="40" spans="2:17" ht="22.5" customHeight="1" x14ac:dyDescent="0.25">
      <c r="B40" s="4">
        <v>17</v>
      </c>
      <c r="C40" s="1" t="s">
        <v>195</v>
      </c>
      <c r="D40" s="32" t="s">
        <v>196</v>
      </c>
      <c r="E40" s="32" t="s">
        <v>2</v>
      </c>
      <c r="F40" s="33" t="str">
        <f>"Logo"</f>
        <v>Logo</v>
      </c>
      <c r="G40" s="33">
        <f>_xlfn.XLOOKUP(setup[[#This Row],[Name]],HelperTable[Name],HelperTable[Order1])</f>
        <v>0</v>
      </c>
      <c r="H40" s="33">
        <f>_xlfn.XLOOKUP(setup[[#This Row],[Name]],HelperTable[Name],HelperTable[Order2])</f>
        <v>0</v>
      </c>
      <c r="I40" s="33">
        <f>_xlfn.XLOOKUP(setup[[#This Row],[Name]],HelperTable[Name],HelperTable[Count])</f>
        <v>0</v>
      </c>
      <c r="J40" s="7" t="str">
        <f>$C$13 &amp; setup[[#This Row],[FullName]] &amp; $C$15</f>
        <v>https://github.com/RASBR/assets-public/blob/main/devices/shelly/shelly-pro-3-em.png?raw=true</v>
      </c>
      <c r="K40" s="34" t="str">
        <f>$C$14 &amp; setup[[#This Row],[Link]] &amp; $C$19 &amp; ")"</f>
        <v>![img](https://github.com/RASBR/assets-public/blob/main/devices/shelly/shelly-pro-3-em.png?raw=true =48x)</v>
      </c>
      <c r="L40" s="34" t="str">
        <f>"[" &amp; setup[[#This Row],[MD-ImageOnly]] &amp; "](" &amp; setup[[#This Row],[Link]] &amp; ")"</f>
        <v>[![img](https://github.com/RASBR/assets-public/blob/main/devices/shelly/shelly-pro-3-em.png?raw=true =48x)](https://github.com/RASBR/assets-public/blob/main/devices/shelly/shelly-pro-3-em.png?raw=true)</v>
      </c>
      <c r="M40" s="34" t="str">
        <f>"[" &amp;setup[[#This Row],[MD-ImageOnly]] &amp; "](" &amp;setup[[#This Row],[webpage]] &amp; ")"</f>
        <v>[![img](https://github.com/RASBR/assets-public/blob/main/devices/shelly/shelly-pro-3-em.png?raw=true =48x)](0)</v>
      </c>
      <c r="N40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[![img](https://github.com/RASBR/assets-public/blob/main/devices/shelly/shelly-pro-3-em.png?raw=true =48x)](https://github.com/RASBR/assets-public/blob/main/devices/shelly/shelly-pro-3-em.png?raw=true) | [shelly-pro-3-em](0) | 0 |</v>
      </c>
      <c r="O40" s="35" t="str">
        <f>$F$13 &amp; $F$11   &amp;setup[[#This Row],[FullName]] &amp; $F$14 &amp;setup[[#This Row],[FullName]] &amp; $F$19</f>
        <v>&lt;img src="devices/shelly/shelly-pro-3-em.png" alt="shelly-pro-3-em.png" height="32"&gt;</v>
      </c>
      <c r="P40" s="35">
        <f>_xlfn.XLOOKUP(setup[[#This Row],[Name]],HelperTable[Name],HelperTable[Webpage])</f>
        <v>0</v>
      </c>
      <c r="Q40" s="35" t="str">
        <f>"[" &amp; setup[[#This Row],[Name]] &amp; "](" &amp; setup[[#This Row],[webpage]] &amp; ")"</f>
        <v>[shelly-pro-3-em](0)</v>
      </c>
    </row>
    <row r="41" spans="2:17" ht="22.5" customHeight="1" x14ac:dyDescent="0.25">
      <c r="B41" s="4">
        <v>18</v>
      </c>
      <c r="C41" s="1" t="s">
        <v>199</v>
      </c>
      <c r="D41" s="32" t="s">
        <v>200</v>
      </c>
      <c r="E41" s="32" t="s">
        <v>2</v>
      </c>
      <c r="F41" s="33" t="str">
        <f>"Logo"</f>
        <v>Logo</v>
      </c>
      <c r="G41" s="33">
        <f>_xlfn.XLOOKUP(setup[[#This Row],[Name]],HelperTable[Name],HelperTable[Order1])</f>
        <v>0</v>
      </c>
      <c r="H41" s="33">
        <f>_xlfn.XLOOKUP(setup[[#This Row],[Name]],HelperTable[Name],HelperTable[Order2])</f>
        <v>0</v>
      </c>
      <c r="I41" s="33">
        <f>_xlfn.XLOOKUP(setup[[#This Row],[Name]],HelperTable[Name],HelperTable[Count])</f>
        <v>0</v>
      </c>
      <c r="J41" s="7" t="str">
        <f>$C$13 &amp; setup[[#This Row],[FullName]] &amp; $C$15</f>
        <v>https://github.com/RASBR/assets-public/blob/main/devices/shelly/shelly-pro-4-pm-v1.png?raw=true</v>
      </c>
      <c r="K41" s="34" t="str">
        <f>$C$14 &amp; setup[[#This Row],[Link]] &amp; $C$19 &amp; ")"</f>
        <v>![img](https://github.com/RASBR/assets-public/blob/main/devices/shelly/shelly-pro-4-pm-v1.png?raw=true =48x)</v>
      </c>
      <c r="L41" s="34" t="str">
        <f>"[" &amp; setup[[#This Row],[MD-ImageOnly]] &amp; "](" &amp; setup[[#This Row],[Link]] &amp; ")"</f>
        <v>[![img](https://github.com/RASBR/assets-public/blob/main/devices/shelly/shelly-pro-4-pm-v1.png?raw=true =48x)](https://github.com/RASBR/assets-public/blob/main/devices/shelly/shelly-pro-4-pm-v1.png?raw=true)</v>
      </c>
      <c r="M41" s="34" t="str">
        <f>"[" &amp;setup[[#This Row],[MD-ImageOnly]] &amp; "](" &amp;setup[[#This Row],[webpage]] &amp; ")"</f>
        <v>[![img](https://github.com/RASBR/assets-public/blob/main/devices/shelly/shelly-pro-4-pm-v1.png?raw=true =48x)](0)</v>
      </c>
      <c r="N41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[![img](https://github.com/RASBR/assets-public/blob/main/devices/shelly/shelly-pro-4-pm-v1.png?raw=true =48x)](https://github.com/RASBR/assets-public/blob/main/devices/shelly/shelly-pro-4-pm-v1.png?raw=true) | [shelly-pro-4-pm-v1](0) | 0 |</v>
      </c>
      <c r="O41" s="35" t="str">
        <f>$F$13 &amp; $F$11   &amp;setup[[#This Row],[FullName]] &amp; $F$14 &amp;setup[[#This Row],[FullName]] &amp; $F$19</f>
        <v>&lt;img src="devices/shelly/shelly-pro-4-pm-v1.png" alt="shelly-pro-4-pm-v1.png" height="32"&gt;</v>
      </c>
      <c r="P41" s="35">
        <f>_xlfn.XLOOKUP(setup[[#This Row],[Name]],HelperTable[Name],HelperTable[Webpage])</f>
        <v>0</v>
      </c>
      <c r="Q41" s="35" t="str">
        <f>"[" &amp; setup[[#This Row],[Name]] &amp; "](" &amp; setup[[#This Row],[webpage]] &amp; ")"</f>
        <v>[shelly-pro-4-pm-v1](0)</v>
      </c>
    </row>
    <row r="42" spans="2:17" ht="22.5" customHeight="1" x14ac:dyDescent="0.25">
      <c r="B42" s="4">
        <v>19</v>
      </c>
      <c r="C42" s="1" t="s">
        <v>201</v>
      </c>
      <c r="D42" s="32" t="s">
        <v>202</v>
      </c>
      <c r="E42" s="32" t="s">
        <v>2</v>
      </c>
      <c r="F42" s="33" t="str">
        <f>"Logo"</f>
        <v>Logo</v>
      </c>
      <c r="G42" s="33">
        <f>_xlfn.XLOOKUP(setup[[#This Row],[Name]],HelperTable[Name],HelperTable[Order1])</f>
        <v>0</v>
      </c>
      <c r="H42" s="33">
        <f>_xlfn.XLOOKUP(setup[[#This Row],[Name]],HelperTable[Name],HelperTable[Order2])</f>
        <v>0</v>
      </c>
      <c r="I42" s="33">
        <f>_xlfn.XLOOKUP(setup[[#This Row],[Name]],HelperTable[Name],HelperTable[Count])</f>
        <v>0</v>
      </c>
      <c r="J42" s="7" t="str">
        <f>$C$13 &amp; setup[[#This Row],[FullName]] &amp; $C$15</f>
        <v>https://github.com/RASBR/assets-public/blob/main/devices/shelly/shelly-pro-4-pm-v2.png?raw=true</v>
      </c>
      <c r="K42" s="34" t="str">
        <f>$C$14 &amp; setup[[#This Row],[Link]] &amp; $C$19 &amp; ")"</f>
        <v>![img](https://github.com/RASBR/assets-public/blob/main/devices/shelly/shelly-pro-4-pm-v2.png?raw=true =48x)</v>
      </c>
      <c r="L42" s="34" t="str">
        <f>"[" &amp; setup[[#This Row],[MD-ImageOnly]] &amp; "](" &amp; setup[[#This Row],[Link]] &amp; ")"</f>
        <v>[![img](https://github.com/RASBR/assets-public/blob/main/devices/shelly/shelly-pro-4-pm-v2.png?raw=true =48x)](https://github.com/RASBR/assets-public/blob/main/devices/shelly/shelly-pro-4-pm-v2.png?raw=true)</v>
      </c>
      <c r="M42" s="34" t="str">
        <f>"[" &amp;setup[[#This Row],[MD-ImageOnly]] &amp; "](" &amp;setup[[#This Row],[webpage]] &amp; ")"</f>
        <v>[![img](https://github.com/RASBR/assets-public/blob/main/devices/shelly/shelly-pro-4-pm-v2.png?raw=true =48x)](0)</v>
      </c>
      <c r="N42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[![img](https://github.com/RASBR/assets-public/blob/main/devices/shelly/shelly-pro-4-pm-v2.png?raw=true =48x)](https://github.com/RASBR/assets-public/blob/main/devices/shelly/shelly-pro-4-pm-v2.png?raw=true) | [shelly-pro-4-pm-v2](0) | 0 |</v>
      </c>
      <c r="O42" s="35" t="str">
        <f>$F$13 &amp; $F$11   &amp;setup[[#This Row],[FullName]] &amp; $F$14 &amp;setup[[#This Row],[FullName]] &amp; $F$19</f>
        <v>&lt;img src="devices/shelly/shelly-pro-4-pm-v2.png" alt="shelly-pro-4-pm-v2.png" height="32"&gt;</v>
      </c>
      <c r="P42" s="35">
        <f>_xlfn.XLOOKUP(setup[[#This Row],[Name]],HelperTable[Name],HelperTable[Webpage])</f>
        <v>0</v>
      </c>
      <c r="Q42" s="35" t="str">
        <f>"[" &amp; setup[[#This Row],[Name]] &amp; "](" &amp; setup[[#This Row],[webpage]] &amp; ")"</f>
        <v>[shelly-pro-4-pm-v2](0)</v>
      </c>
    </row>
    <row r="43" spans="2:17" ht="22.5" customHeight="1" x14ac:dyDescent="0.25">
      <c r="B43" s="4">
        <v>20</v>
      </c>
      <c r="C43" s="1" t="s">
        <v>212</v>
      </c>
      <c r="D43" s="32" t="s">
        <v>213</v>
      </c>
      <c r="E43" s="32" t="s">
        <v>2</v>
      </c>
      <c r="F43" s="33" t="str">
        <f>"Logo"</f>
        <v>Logo</v>
      </c>
      <c r="G43" s="33">
        <f>_xlfn.XLOOKUP(setup[[#This Row],[Name]],HelperTable[Name],HelperTable[Order1])</f>
        <v>0</v>
      </c>
      <c r="H43" s="33">
        <f>_xlfn.XLOOKUP(setup[[#This Row],[Name]],HelperTable[Name],HelperTable[Order2])</f>
        <v>0</v>
      </c>
      <c r="I43" s="33">
        <f>_xlfn.XLOOKUP(setup[[#This Row],[Name]],HelperTable[Name],HelperTable[Count])</f>
        <v>0</v>
      </c>
      <c r="J43" s="7" t="str">
        <f>$C$13 &amp; setup[[#This Row],[FullName]] &amp; $C$15</f>
        <v>https://github.com/RASBR/assets-public/blob/main/devices/shelly/shelly-x-03.png?raw=true</v>
      </c>
      <c r="K43" s="34" t="str">
        <f>$C$14 &amp; setup[[#This Row],[Link]] &amp; $C$19 &amp; ")"</f>
        <v>![img](https://github.com/RASBR/assets-public/blob/main/devices/shelly/shelly-x-03.png?raw=true =48x)</v>
      </c>
      <c r="L43" s="34" t="str">
        <f>"[" &amp; setup[[#This Row],[MD-ImageOnly]] &amp; "](" &amp; setup[[#This Row],[Link]] &amp; ")"</f>
        <v>[![img](https://github.com/RASBR/assets-public/blob/main/devices/shelly/shelly-x-03.png?raw=true =48x)](https://github.com/RASBR/assets-public/blob/main/devices/shelly/shelly-x-03.png?raw=true)</v>
      </c>
      <c r="M43" s="34" t="str">
        <f>"[" &amp;setup[[#This Row],[MD-ImageOnly]] &amp; "](" &amp;setup[[#This Row],[webpage]] &amp; ")"</f>
        <v>[![img](https://github.com/RASBR/assets-public/blob/main/devices/shelly/shelly-x-03.png?raw=true =48x)](0)</v>
      </c>
      <c r="N43" s="34" t="str">
        <f>"| " &amp; setup[[#This Row],[MD-ImageLink]] &amp; " | " &amp; setup[[#This Row],[TableNameLink]] &amp; " | " &amp; setup[[#This Row],[Count]] &amp; " |"</f>
        <v>| [![img](https://github.com/RASBR/assets-public/blob/main/devices/shelly/shelly-x-03.png?raw=true =48x)](https://github.com/RASBR/assets-public/blob/main/devices/shelly/shelly-x-03.png?raw=true) | [shelly-x-03](0) | 0 |</v>
      </c>
      <c r="O43" s="35" t="str">
        <f>$F$13 &amp; $F$11   &amp;setup[[#This Row],[FullName]] &amp; $F$14 &amp;setup[[#This Row],[FullName]] &amp; $F$19</f>
        <v>&lt;img src="devices/shelly/shelly-x-03.png" alt="shelly-x-03.png" height="32"&gt;</v>
      </c>
      <c r="P43" s="35">
        <f>_xlfn.XLOOKUP(setup[[#This Row],[Name]],HelperTable[Name],HelperTable[Webpage])</f>
        <v>0</v>
      </c>
      <c r="Q43" s="35" t="str">
        <f>"[" &amp; setup[[#This Row],[Name]] &amp; "](" &amp; setup[[#This Row],[webpage]] &amp; ")"</f>
        <v>[shelly-x-03](0)</v>
      </c>
    </row>
    <row r="44" spans="2:17" ht="22.5" customHeight="1" x14ac:dyDescent="0.25">
      <c r="B44" s="4">
        <v>21</v>
      </c>
      <c r="C44" s="1" t="s">
        <v>127</v>
      </c>
      <c r="D44" s="32" t="s">
        <v>128</v>
      </c>
      <c r="E44" s="32" t="s">
        <v>2</v>
      </c>
      <c r="F44" s="33" t="str">
        <f>"Logo"</f>
        <v>Logo</v>
      </c>
      <c r="G44" s="33">
        <f>_xlfn.XLOOKUP(setup[[#This Row],[Name]],HelperTable[Name],HelperTable[Order1])</f>
        <v>0</v>
      </c>
      <c r="H44" s="33">
        <f>_xlfn.XLOOKUP(setup[[#This Row],[Name]],HelperTable[Name],HelperTable[Order2])</f>
        <v>0</v>
      </c>
      <c r="I44" s="33">
        <f>_xlfn.XLOOKUP(setup[[#This Row],[Name]],HelperTable[Name],HelperTable[Count])</f>
        <v>0</v>
      </c>
      <c r="J44" s="7" t="str">
        <f>$C$13 &amp; setup[[#This Row],[FullName]] &amp; $C$15</f>
        <v>https://github.com/RASBR/assets-public/blob/main/devices/shelly/shelly-01.png?raw=true</v>
      </c>
      <c r="K44" s="34" t="str">
        <f>$C$14 &amp; setup[[#This Row],[Link]] &amp; $C$19 &amp; ")"</f>
        <v>![img](https://github.com/RASBR/assets-public/blob/main/devices/shelly/shelly-01.png?raw=true =48x)</v>
      </c>
      <c r="L44" s="34" t="str">
        <f>"[" &amp; setup[[#This Row],[MD-ImageOnly]] &amp; "](" &amp; setup[[#This Row],[Link]] &amp; ")"</f>
        <v>[![img](https://github.com/RASBR/assets-public/blob/main/devices/shelly/shelly-01.png?raw=true =48x)](https://github.com/RASBR/assets-public/blob/main/devices/shelly/shelly-01.png?raw=true)</v>
      </c>
      <c r="M44" s="34" t="str">
        <f>"[" &amp;setup[[#This Row],[MD-ImageOnly]] &amp; "](" &amp;setup[[#This Row],[webpage]] &amp; ")"</f>
        <v>[![img](https://github.com/RASBR/assets-public/blob/main/devices/shelly/shelly-01.png?raw=true =48x)](0)</v>
      </c>
      <c r="N44" s="34" t="str">
        <f>"| " &amp; setup[[#This Row],[MD-ImageLink]] &amp; " | " &amp; setup[[#This Row],[TableNameLink]] &amp; " | " &amp; setup[[#This Row],[Count]] &amp; " |"</f>
        <v>| [![img](https://github.com/RASBR/assets-public/blob/main/devices/shelly/shelly-01.png?raw=true =48x)](https://github.com/RASBR/assets-public/blob/main/devices/shelly/shelly-01.png?raw=true) | [shelly-01](0) | 0 |</v>
      </c>
      <c r="O44" s="35" t="str">
        <f>$F$13 &amp; $F$11   &amp;setup[[#This Row],[FullName]] &amp; $F$14 &amp;setup[[#This Row],[FullName]] &amp; $F$19</f>
        <v>&lt;img src="devices/shelly/shelly-01.png" alt="shelly-01.png" height="32"&gt;</v>
      </c>
      <c r="P44" s="35">
        <f>_xlfn.XLOOKUP(setup[[#This Row],[Name]],HelperTable[Name],HelperTable[Webpage])</f>
        <v>0</v>
      </c>
      <c r="Q44" s="35" t="str">
        <f>"[" &amp; setup[[#This Row],[Name]] &amp; "](" &amp; setup[[#This Row],[webpage]] &amp; ")"</f>
        <v>[shelly-01](0)</v>
      </c>
    </row>
    <row r="45" spans="2:17" ht="22.5" customHeight="1" x14ac:dyDescent="0.25">
      <c r="B45" s="4">
        <v>22</v>
      </c>
      <c r="C45" s="1" t="s">
        <v>129</v>
      </c>
      <c r="D45" s="32" t="s">
        <v>130</v>
      </c>
      <c r="E45" s="32" t="s">
        <v>2</v>
      </c>
      <c r="F45" s="33" t="str">
        <f>"Logo"</f>
        <v>Logo</v>
      </c>
      <c r="G45" s="33">
        <f>_xlfn.XLOOKUP(setup[[#This Row],[Name]],HelperTable[Name],HelperTable[Order1])</f>
        <v>0</v>
      </c>
      <c r="H45" s="33">
        <f>_xlfn.XLOOKUP(setup[[#This Row],[Name]],HelperTable[Name],HelperTable[Order2])</f>
        <v>0</v>
      </c>
      <c r="I45" s="33">
        <f>_xlfn.XLOOKUP(setup[[#This Row],[Name]],HelperTable[Name],HelperTable[Count])</f>
        <v>0</v>
      </c>
      <c r="J45" s="7" t="str">
        <f>$C$13 &amp; setup[[#This Row],[FullName]] &amp; $C$15</f>
        <v>https://github.com/RASBR/assets-public/blob/main/devices/shelly/shelly-02.png?raw=true</v>
      </c>
      <c r="K45" s="34" t="str">
        <f>$C$14 &amp; setup[[#This Row],[Link]] &amp; $C$19 &amp; ")"</f>
        <v>![img](https://github.com/RASBR/assets-public/blob/main/devices/shelly/shelly-02.png?raw=true =48x)</v>
      </c>
      <c r="L45" s="34" t="str">
        <f>"[" &amp; setup[[#This Row],[MD-ImageOnly]] &amp; "](" &amp; setup[[#This Row],[Link]] &amp; ")"</f>
        <v>[![img](https://github.com/RASBR/assets-public/blob/main/devices/shelly/shelly-02.png?raw=true =48x)](https://github.com/RASBR/assets-public/blob/main/devices/shelly/shelly-02.png?raw=true)</v>
      </c>
      <c r="M45" s="34" t="str">
        <f>"[" &amp;setup[[#This Row],[MD-ImageOnly]] &amp; "](" &amp;setup[[#This Row],[webpage]] &amp; ")"</f>
        <v>[![img](https://github.com/RASBR/assets-public/blob/main/devices/shelly/shelly-02.png?raw=true =48x)](0)</v>
      </c>
      <c r="N45" s="34" t="str">
        <f>"| " &amp; setup[[#This Row],[MD-ImageLink]] &amp; " | " &amp; setup[[#This Row],[TableNameLink]] &amp; " | " &amp; setup[[#This Row],[Count]] &amp; " |"</f>
        <v>| [![img](https://github.com/RASBR/assets-public/blob/main/devices/shelly/shelly-02.png?raw=true =48x)](https://github.com/RASBR/assets-public/blob/main/devices/shelly/shelly-02.png?raw=true) | [shelly-02](0) | 0 |</v>
      </c>
      <c r="O45" s="35" t="str">
        <f>$F$13 &amp; $F$11   &amp;setup[[#This Row],[FullName]] &amp; $F$14 &amp;setup[[#This Row],[FullName]] &amp; $F$19</f>
        <v>&lt;img src="devices/shelly/shelly-02.png" alt="shelly-02.png" height="32"&gt;</v>
      </c>
      <c r="P45" s="35">
        <f>_xlfn.XLOOKUP(setup[[#This Row],[Name]],HelperTable[Name],HelperTable[Webpage])</f>
        <v>0</v>
      </c>
      <c r="Q45" s="35" t="str">
        <f>"[" &amp; setup[[#This Row],[Name]] &amp; "](" &amp; setup[[#This Row],[webpage]] &amp; ")"</f>
        <v>[shelly-02](0)</v>
      </c>
    </row>
    <row r="46" spans="2:17" ht="22.5" customHeight="1" x14ac:dyDescent="0.25">
      <c r="B46" s="4">
        <v>23</v>
      </c>
      <c r="C46" s="1" t="s">
        <v>131</v>
      </c>
      <c r="D46" s="32" t="s">
        <v>132</v>
      </c>
      <c r="E46" s="32" t="s">
        <v>2</v>
      </c>
      <c r="F46" s="33" t="str">
        <f>"Logo"</f>
        <v>Logo</v>
      </c>
      <c r="G46" s="33">
        <f>_xlfn.XLOOKUP(setup[[#This Row],[Name]],HelperTable[Name],HelperTable[Order1])</f>
        <v>0</v>
      </c>
      <c r="H46" s="33">
        <f>_xlfn.XLOOKUP(setup[[#This Row],[Name]],HelperTable[Name],HelperTable[Order2])</f>
        <v>0</v>
      </c>
      <c r="I46" s="33">
        <f>_xlfn.XLOOKUP(setup[[#This Row],[Name]],HelperTable[Name],HelperTable[Count])</f>
        <v>0</v>
      </c>
      <c r="J46" s="7" t="str">
        <f>$C$13 &amp; setup[[#This Row],[FullName]] &amp; $C$15</f>
        <v>https://github.com/RASBR/assets-public/blob/main/devices/shelly/shelly-03.png?raw=true</v>
      </c>
      <c r="K46" s="34" t="str">
        <f>$C$14 &amp; setup[[#This Row],[Link]] &amp; $C$19 &amp; ")"</f>
        <v>![img](https://github.com/RASBR/assets-public/blob/main/devices/shelly/shelly-03.png?raw=true =48x)</v>
      </c>
      <c r="L46" s="34" t="str">
        <f>"[" &amp; setup[[#This Row],[MD-ImageOnly]] &amp; "](" &amp; setup[[#This Row],[Link]] &amp; ")"</f>
        <v>[![img](https://github.com/RASBR/assets-public/blob/main/devices/shelly/shelly-03.png?raw=true =48x)](https://github.com/RASBR/assets-public/blob/main/devices/shelly/shelly-03.png?raw=true)</v>
      </c>
      <c r="M46" s="34" t="str">
        <f>"[" &amp;setup[[#This Row],[MD-ImageOnly]] &amp; "](" &amp;setup[[#This Row],[webpage]] &amp; ")"</f>
        <v>[![img](https://github.com/RASBR/assets-public/blob/main/devices/shelly/shelly-03.png?raw=true =48x)](0)</v>
      </c>
      <c r="N46" s="34" t="str">
        <f>"| " &amp; setup[[#This Row],[MD-ImageLink]] &amp; " | " &amp; setup[[#This Row],[TableNameLink]] &amp; " | " &amp; setup[[#This Row],[Count]] &amp; " |"</f>
        <v>| [![img](https://github.com/RASBR/assets-public/blob/main/devices/shelly/shelly-03.png?raw=true =48x)](https://github.com/RASBR/assets-public/blob/main/devices/shelly/shelly-03.png?raw=true) | [shelly-03](0) | 0 |</v>
      </c>
      <c r="O46" s="35" t="str">
        <f>$F$13 &amp; $F$11   &amp;setup[[#This Row],[FullName]] &amp; $F$14 &amp;setup[[#This Row],[FullName]] &amp; $F$19</f>
        <v>&lt;img src="devices/shelly/shelly-03.png" alt="shelly-03.png" height="32"&gt;</v>
      </c>
      <c r="P46" s="35">
        <f>_xlfn.XLOOKUP(setup[[#This Row],[Name]],HelperTable[Name],HelperTable[Webpage])</f>
        <v>0</v>
      </c>
      <c r="Q46" s="35" t="str">
        <f>"[" &amp; setup[[#This Row],[Name]] &amp; "](" &amp; setup[[#This Row],[webpage]] &amp; ")"</f>
        <v>[shelly-03](0)</v>
      </c>
    </row>
    <row r="47" spans="2:17" ht="21.75" customHeight="1" x14ac:dyDescent="0.25">
      <c r="B47" s="4">
        <v>24</v>
      </c>
      <c r="C47" s="1" t="s">
        <v>207</v>
      </c>
      <c r="D47" s="32" t="s">
        <v>208</v>
      </c>
      <c r="E47" s="32" t="s">
        <v>209</v>
      </c>
      <c r="F47" s="33" t="str">
        <f>"Logo"</f>
        <v>Logo</v>
      </c>
      <c r="G47" s="33">
        <f>_xlfn.XLOOKUP(setup[[#This Row],[Name]],HelperTable[Name],HelperTable[Order1])</f>
        <v>0</v>
      </c>
      <c r="H47" s="33">
        <f>_xlfn.XLOOKUP(setup[[#This Row],[Name]],HelperTable[Name],HelperTable[Order2])</f>
        <v>0</v>
      </c>
      <c r="I47" s="33">
        <f>_xlfn.XLOOKUP(setup[[#This Row],[Name]],HelperTable[Name],HelperTable[Count])</f>
        <v>0</v>
      </c>
      <c r="J47" s="7" t="str">
        <f>$C$13 &amp; setup[[#This Row],[FullName]] &amp; $C$15</f>
        <v>https://github.com/RASBR/assets-public/blob/main/devices/shelly/shelly-x-01.jpg?raw=true</v>
      </c>
      <c r="K47" s="34" t="str">
        <f>$C$14 &amp; setup[[#This Row],[Link]] &amp; $C$19 &amp; ")"</f>
        <v>![img](https://github.com/RASBR/assets-public/blob/main/devices/shelly/shelly-x-01.jpg?raw=true =48x)</v>
      </c>
      <c r="L47" s="34" t="str">
        <f>"[" &amp; setup[[#This Row],[MD-ImageOnly]] &amp; "](" &amp; setup[[#This Row],[Link]] &amp; ")"</f>
        <v>[![img](https://github.com/RASBR/assets-public/blob/main/devices/shelly/shelly-x-01.jpg?raw=true =48x)](https://github.com/RASBR/assets-public/blob/main/devices/shelly/shelly-x-01.jpg?raw=true)</v>
      </c>
      <c r="M47" s="34" t="str">
        <f>"[" &amp;setup[[#This Row],[MD-ImageOnly]] &amp; "](" &amp;setup[[#This Row],[webpage]] &amp; ")"</f>
        <v>[![img](https://github.com/RASBR/assets-public/blob/main/devices/shelly/shelly-x-01.jpg?raw=true =48x)](0)</v>
      </c>
      <c r="N47" s="34" t="str">
        <f>"| " &amp; setup[[#This Row],[MD-ImageLink]] &amp; " | " &amp; setup[[#This Row],[TableNameLink]] &amp; " | " &amp; setup[[#This Row],[Count]] &amp; " |"</f>
        <v>| [![img](https://github.com/RASBR/assets-public/blob/main/devices/shelly/shelly-x-01.jpg?raw=true =48x)](https://github.com/RASBR/assets-public/blob/main/devices/shelly/shelly-x-01.jpg?raw=true) | [shelly-x-01](0) | 0 |</v>
      </c>
      <c r="O47" s="35" t="str">
        <f>$F$13 &amp; $F$11   &amp;setup[[#This Row],[FullName]] &amp; $F$14 &amp;setup[[#This Row],[FullName]] &amp; $F$19</f>
        <v>&lt;img src="devices/shelly/shelly-x-01.jpg" alt="shelly-x-01.jpg" height="32"&gt;</v>
      </c>
      <c r="P47" s="35">
        <f>_xlfn.XLOOKUP(setup[[#This Row],[Name]],HelperTable[Name],HelperTable[Webpage])</f>
        <v>0</v>
      </c>
      <c r="Q47" s="35" t="str">
        <f>"[" &amp; setup[[#This Row],[Name]] &amp; "](" &amp; setup[[#This Row],[webpage]] &amp; ")"</f>
        <v>[shelly-x-01](0)</v>
      </c>
    </row>
    <row r="48" spans="2:17" ht="21.75" customHeight="1" x14ac:dyDescent="0.25">
      <c r="B48" s="4">
        <v>25</v>
      </c>
      <c r="C48" s="1" t="s">
        <v>210</v>
      </c>
      <c r="D48" s="32" t="s">
        <v>211</v>
      </c>
      <c r="E48" s="32" t="s">
        <v>2</v>
      </c>
      <c r="F48" s="33" t="str">
        <f>"Logo"</f>
        <v>Logo</v>
      </c>
      <c r="G48" s="33">
        <f>_xlfn.XLOOKUP(setup[[#This Row],[Name]],HelperTable[Name],HelperTable[Order1])</f>
        <v>0</v>
      </c>
      <c r="H48" s="33">
        <f>_xlfn.XLOOKUP(setup[[#This Row],[Name]],HelperTable[Name],HelperTable[Order2])</f>
        <v>0</v>
      </c>
      <c r="I48" s="33">
        <f>_xlfn.XLOOKUP(setup[[#This Row],[Name]],HelperTable[Name],HelperTable[Count])</f>
        <v>0</v>
      </c>
      <c r="J48" s="7" t="str">
        <f>$C$13 &amp; setup[[#This Row],[FullName]] &amp; $C$15</f>
        <v>https://github.com/RASBR/assets-public/blob/main/devices/shelly/shelly-x-02.png?raw=true</v>
      </c>
      <c r="K48" s="34" t="str">
        <f>$C$14 &amp; setup[[#This Row],[Link]] &amp; $C$19 &amp; ")"</f>
        <v>![img](https://github.com/RASBR/assets-public/blob/main/devices/shelly/shelly-x-02.png?raw=true =48x)</v>
      </c>
      <c r="L48" s="34" t="str">
        <f>"[" &amp; setup[[#This Row],[MD-ImageOnly]] &amp; "](" &amp; setup[[#This Row],[Link]] &amp; ")"</f>
        <v>[![img](https://github.com/RASBR/assets-public/blob/main/devices/shelly/shelly-x-02.png?raw=true =48x)](https://github.com/RASBR/assets-public/blob/main/devices/shelly/shelly-x-02.png?raw=true)</v>
      </c>
      <c r="M48" s="34" t="str">
        <f>"[" &amp;setup[[#This Row],[MD-ImageOnly]] &amp; "](" &amp;setup[[#This Row],[webpage]] &amp; ")"</f>
        <v>[![img](https://github.com/RASBR/assets-public/blob/main/devices/shelly/shelly-x-02.png?raw=true =48x)](0)</v>
      </c>
      <c r="N48" s="34" t="str">
        <f>"| " &amp; setup[[#This Row],[MD-ImageLink]] &amp; " | " &amp; setup[[#This Row],[TableNameLink]] &amp; " | " &amp; setup[[#This Row],[Count]] &amp; " |"</f>
        <v>| [![img](https://github.com/RASBR/assets-public/blob/main/devices/shelly/shelly-x-02.png?raw=true =48x)](https://github.com/RASBR/assets-public/blob/main/devices/shelly/shelly-x-02.png?raw=true) | [shelly-x-02](0) | 0 |</v>
      </c>
      <c r="O48" s="35" t="str">
        <f>$F$13 &amp; $F$11   &amp;setup[[#This Row],[FullName]] &amp; $F$14 &amp;setup[[#This Row],[FullName]] &amp; $F$19</f>
        <v>&lt;img src="devices/shelly/shelly-x-02.png" alt="shelly-x-02.png" height="32"&gt;</v>
      </c>
      <c r="P48" s="35">
        <f>_xlfn.XLOOKUP(setup[[#This Row],[Name]],HelperTable[Name],HelperTable[Webpage])</f>
        <v>0</v>
      </c>
      <c r="Q48" s="35" t="str">
        <f>"[" &amp; setup[[#This Row],[Name]] &amp; "](" &amp; setup[[#This Row],[webpage]] &amp; ")"</f>
        <v>[shelly-x-02](0)</v>
      </c>
    </row>
    <row r="49" spans="2:17" ht="21.75" customHeight="1" x14ac:dyDescent="0.25">
      <c r="B49" s="4">
        <v>26</v>
      </c>
      <c r="C49" s="1" t="s">
        <v>164</v>
      </c>
      <c r="D49" s="32" t="s">
        <v>165</v>
      </c>
      <c r="E49" s="32" t="s">
        <v>2</v>
      </c>
      <c r="F49" s="33" t="str">
        <f>"Logo"</f>
        <v>Logo</v>
      </c>
      <c r="G49" s="33">
        <f>_xlfn.XLOOKUP(setup[[#This Row],[Name]],HelperTable[Name],HelperTable[Order1])</f>
        <v>0</v>
      </c>
      <c r="H49" s="33">
        <f>_xlfn.XLOOKUP(setup[[#This Row],[Name]],HelperTable[Name],HelperTable[Order2])</f>
        <v>0</v>
      </c>
      <c r="I49" s="33">
        <f>_xlfn.XLOOKUP(setup[[#This Row],[Name]],HelperTable[Name],HelperTable[Count])</f>
        <v>0</v>
      </c>
      <c r="J49" s="7" t="str">
        <f>$C$13 &amp; setup[[#This Row],[FullName]] &amp; $C$15</f>
        <v>https://github.com/RASBR/assets-public/blob/main/devices/shelly/shelly-mini-em-gen3.png?raw=true</v>
      </c>
      <c r="K49" s="34" t="str">
        <f>$C$14 &amp; setup[[#This Row],[Link]] &amp; $C$19 &amp; ")"</f>
        <v>![img](https://github.com/RASBR/assets-public/blob/main/devices/shelly/shelly-mini-em-gen3.png?raw=true =48x)</v>
      </c>
      <c r="L49" s="34" t="str">
        <f>"[" &amp; setup[[#This Row],[MD-ImageOnly]] &amp; "](" &amp; setup[[#This Row],[Link]] &amp; ")"</f>
        <v>[![img](https://github.com/RASBR/assets-public/blob/main/devices/shelly/shelly-mini-em-gen3.png?raw=true =48x)](https://github.com/RASBR/assets-public/blob/main/devices/shelly/shelly-mini-em-gen3.png?raw=true)</v>
      </c>
      <c r="M49" s="34" t="str">
        <f>"[" &amp;setup[[#This Row],[MD-ImageOnly]] &amp; "](" &amp;setup[[#This Row],[webpage]] &amp; ")"</f>
        <v>[![img](https://github.com/RASBR/assets-public/blob/main/devices/shelly/shelly-mini-em-gen3.png?raw=true =48x)](0)</v>
      </c>
      <c r="N49" s="34" t="str">
        <f>"| " &amp; setup[[#This Row],[MD-ImageLink]] &amp; " | " &amp; setup[[#This Row],[TableNameLink]] &amp; " | " &amp; setup[[#This Row],[Count]] &amp; " |"</f>
        <v>| [![img](https://github.com/RASBR/assets-public/blob/main/devices/shelly/shelly-mini-em-gen3.png?raw=true =48x)](https://github.com/RASBR/assets-public/blob/main/devices/shelly/shelly-mini-em-gen3.png?raw=true) | [shelly-mini-em-gen3](0) | 0 |</v>
      </c>
      <c r="O49" s="35" t="str">
        <f>$F$13 &amp; $F$11   &amp;setup[[#This Row],[FullName]] &amp; $F$14 &amp;setup[[#This Row],[FullName]] &amp; $F$19</f>
        <v>&lt;img src="devices/shelly/shelly-mini-em-gen3.png" alt="shelly-mini-em-gen3.png" height="32"&gt;</v>
      </c>
      <c r="P49" s="35">
        <f>_xlfn.XLOOKUP(setup[[#This Row],[Name]],HelperTable[Name],HelperTable[Webpage])</f>
        <v>0</v>
      </c>
      <c r="Q49" s="35" t="str">
        <f>"[" &amp; setup[[#This Row],[Name]] &amp; "](" &amp; setup[[#This Row],[webpage]] &amp; ")"</f>
        <v>[shelly-mini-em-gen3](0)</v>
      </c>
    </row>
    <row r="50" spans="2:17" ht="21.75" customHeight="1" x14ac:dyDescent="0.25">
      <c r="B50" s="4">
        <v>27</v>
      </c>
      <c r="C50" s="1" t="s">
        <v>203</v>
      </c>
      <c r="D50" s="32" t="s">
        <v>204</v>
      </c>
      <c r="E50" s="32" t="s">
        <v>2</v>
      </c>
      <c r="F50" s="33" t="str">
        <f>"Logo"</f>
        <v>Logo</v>
      </c>
      <c r="G50" s="33">
        <f>_xlfn.XLOOKUP(setup[[#This Row],[Name]],HelperTable[Name],HelperTable[Order1])</f>
        <v>0</v>
      </c>
      <c r="H50" s="33">
        <f>_xlfn.XLOOKUP(setup[[#This Row],[Name]],HelperTable[Name],HelperTable[Order2])</f>
        <v>0</v>
      </c>
      <c r="I50" s="33">
        <f>_xlfn.XLOOKUP(setup[[#This Row],[Name]],HelperTable[Name],HelperTable[Count])</f>
        <v>0</v>
      </c>
      <c r="J50" s="7" t="str">
        <f>$C$13 &amp; setup[[#This Row],[FullName]] &amp; $C$15</f>
        <v>https://github.com/RASBR/assets-public/blob/main/devices/shelly/shelly-pro-dimmer-2-pm.png?raw=true</v>
      </c>
      <c r="K50" s="34" t="str">
        <f>$C$14 &amp; setup[[#This Row],[Link]] &amp; $C$19 &amp; ")"</f>
        <v>![img](https://github.com/RASBR/assets-public/blob/main/devices/shelly/shelly-pro-dimmer-2-pm.png?raw=true =48x)</v>
      </c>
      <c r="L50" s="34" t="str">
        <f>"[" &amp; setup[[#This Row],[MD-ImageOnly]] &amp; "](" &amp; setup[[#This Row],[Link]] &amp; ")"</f>
        <v>[![img](https://github.com/RASBR/assets-public/blob/main/devices/shelly/shelly-pro-dimmer-2-pm.png?raw=true =48x)](https://github.com/RASBR/assets-public/blob/main/devices/shelly/shelly-pro-dimmer-2-pm.png?raw=true)</v>
      </c>
      <c r="M50" s="34" t="str">
        <f>"[" &amp;setup[[#This Row],[MD-ImageOnly]] &amp; "](" &amp;setup[[#This Row],[webpage]] &amp; ")"</f>
        <v>[![img](https://github.com/RASBR/assets-public/blob/main/devices/shelly/shelly-pro-dimmer-2-pm.png?raw=true =48x)](0)</v>
      </c>
      <c r="N50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[![img](https://github.com/RASBR/assets-public/blob/main/devices/shelly/shelly-pro-dimmer-2-pm.png?raw=true =48x)](https://github.com/RASBR/assets-public/blob/main/devices/shelly/shelly-pro-dimmer-2-pm.png?raw=true) | [shelly-pro-dimmer-2-pm](0) | 0 |</v>
      </c>
      <c r="O50" s="35" t="str">
        <f>$F$13 &amp; $F$11   &amp;setup[[#This Row],[FullName]] &amp; $F$14 &amp;setup[[#This Row],[FullName]] &amp; $F$19</f>
        <v>&lt;img src="devices/shelly/shelly-pro-dimmer-2-pm.png" alt="shelly-pro-dimmer-2-pm.png" height="32"&gt;</v>
      </c>
      <c r="P50" s="35">
        <f>_xlfn.XLOOKUP(setup[[#This Row],[Name]],HelperTable[Name],HelperTable[Webpage])</f>
        <v>0</v>
      </c>
      <c r="Q50" s="35" t="str">
        <f>"[" &amp; setup[[#This Row],[Name]] &amp; "](" &amp; setup[[#This Row],[webpage]] &amp; ")"</f>
        <v>[shelly-pro-dimmer-2-pm](0)</v>
      </c>
    </row>
    <row r="51" spans="2:17" ht="21.75" customHeight="1" x14ac:dyDescent="0.25">
      <c r="B51" s="4">
        <v>28</v>
      </c>
      <c r="C51" s="1" t="s">
        <v>135</v>
      </c>
      <c r="D51" s="32" t="s">
        <v>136</v>
      </c>
      <c r="E51" s="32" t="s">
        <v>2</v>
      </c>
      <c r="F51" s="33" t="str">
        <f>"Logo"</f>
        <v>Logo</v>
      </c>
      <c r="G51" s="33">
        <f>_xlfn.XLOOKUP(setup[[#This Row],[Name]],HelperTable[Name],HelperTable[Order1])</f>
        <v>0</v>
      </c>
      <c r="H51" s="33">
        <f>_xlfn.XLOOKUP(setup[[#This Row],[Name]],HelperTable[Name],HelperTable[Order2])</f>
        <v>0</v>
      </c>
      <c r="I51" s="33">
        <f>_xlfn.XLOOKUP(setup[[#This Row],[Name]],HelperTable[Name],HelperTable[Count])</f>
        <v>0</v>
      </c>
      <c r="J51" s="7" t="str">
        <f>$C$13 &amp; setup[[#This Row],[FullName]] &amp; $C$15</f>
        <v>https://github.com/RASBR/assets-public/blob/main/devices/shelly/shelly-1-mini-gen3.png?raw=true</v>
      </c>
      <c r="K51" s="34" t="str">
        <f>$C$14 &amp; setup[[#This Row],[Link]] &amp; $C$19 &amp; ")"</f>
        <v>![img](https://github.com/RASBR/assets-public/blob/main/devices/shelly/shelly-1-mini-gen3.png?raw=true =48x)</v>
      </c>
      <c r="L51" s="34" t="str">
        <f>"[" &amp; setup[[#This Row],[MD-ImageOnly]] &amp; "](" &amp; setup[[#This Row],[Link]] &amp; ")"</f>
        <v>[![img](https://github.com/RASBR/assets-public/blob/main/devices/shelly/shelly-1-mini-gen3.png?raw=true =48x)](https://github.com/RASBR/assets-public/blob/main/devices/shelly/shelly-1-mini-gen3.png?raw=true)</v>
      </c>
      <c r="M51" s="34" t="str">
        <f>"[" &amp;setup[[#This Row],[MD-ImageOnly]] &amp; "](" &amp;setup[[#This Row],[webpage]] &amp; ")"</f>
        <v>[![img](https://github.com/RASBR/assets-public/blob/main/devices/shelly/shelly-1-mini-gen3.png?raw=true =48x)](0)</v>
      </c>
      <c r="N51" s="34" t="str">
        <f>"| " &amp; setup[[#This Row],[MD-ImageLink]] &amp; " | " &amp; setup[[#This Row],[TableNameLink]] &amp; " | " &amp; setup[[#This Row],[Count]] &amp; " |"</f>
        <v>| [![img](https://github.com/RASBR/assets-public/blob/main/devices/shelly/shelly-1-mini-gen3.png?raw=true =48x)](https://github.com/RASBR/assets-public/blob/main/devices/shelly/shelly-1-mini-gen3.png?raw=true) | [shelly-1-mini-gen3](0) | 0 |</v>
      </c>
      <c r="O51" s="35" t="str">
        <f>$F$13 &amp; $F$11   &amp;setup[[#This Row],[FullName]] &amp; $F$14 &amp;setup[[#This Row],[FullName]] &amp; $F$19</f>
        <v>&lt;img src="devices/shelly/shelly-1-mini-gen3.png" alt="shelly-1-mini-gen3.png" height="32"&gt;</v>
      </c>
      <c r="P51" s="35">
        <f>_xlfn.XLOOKUP(setup[[#This Row],[Name]],HelperTable[Name],HelperTable[Webpage])</f>
        <v>0</v>
      </c>
      <c r="Q51" s="35" t="str">
        <f>"[" &amp; setup[[#This Row],[Name]] &amp; "](" &amp; setup[[#This Row],[webpage]] &amp; ")"</f>
        <v>[shelly-1-mini-gen3](0)</v>
      </c>
    </row>
    <row r="52" spans="2:17" ht="21.75" customHeight="1" x14ac:dyDescent="0.25">
      <c r="B52" s="4">
        <v>29</v>
      </c>
      <c r="C52" s="1" t="s">
        <v>180</v>
      </c>
      <c r="D52" s="32" t="s">
        <v>181</v>
      </c>
      <c r="E52" s="32" t="s">
        <v>2</v>
      </c>
      <c r="F52" s="33" t="str">
        <f>"Logo"</f>
        <v>Logo</v>
      </c>
      <c r="G52" s="33">
        <f>_xlfn.XLOOKUP(setup[[#This Row],[Name]],HelperTable[Name],HelperTable[Order1])</f>
        <v>0</v>
      </c>
      <c r="H52" s="33">
        <f>_xlfn.XLOOKUP(setup[[#This Row],[Name]],HelperTable[Name],HelperTable[Order2])</f>
        <v>0</v>
      </c>
      <c r="I52" s="33">
        <f>_xlfn.XLOOKUP(setup[[#This Row],[Name]],HelperTable[Name],HelperTable[Count])</f>
        <v>0</v>
      </c>
      <c r="J52" s="7" t="str">
        <f>$C$13 &amp; setup[[#This Row],[FullName]] &amp; $C$15</f>
        <v>https://github.com/RASBR/assets-public/blob/main/devices/shelly/shelly-plus-plug-s.png?raw=true</v>
      </c>
      <c r="K52" s="34" t="str">
        <f>$C$14 &amp; setup[[#This Row],[Link]] &amp; $C$19 &amp; ")"</f>
        <v>![img](https://github.com/RASBR/assets-public/blob/main/devices/shelly/shelly-plus-plug-s.png?raw=true =48x)</v>
      </c>
      <c r="L52" s="34" t="str">
        <f>"[" &amp; setup[[#This Row],[MD-ImageOnly]] &amp; "](" &amp; setup[[#This Row],[Link]] &amp; ")"</f>
        <v>[![img](https://github.com/RASBR/assets-public/blob/main/devices/shelly/shelly-plus-plug-s.png?raw=true =48x)](https://github.com/RASBR/assets-public/blob/main/devices/shelly/shelly-plus-plug-s.png?raw=true)</v>
      </c>
      <c r="M52" s="34" t="str">
        <f>"[" &amp;setup[[#This Row],[MD-ImageOnly]] &amp; "](" &amp;setup[[#This Row],[webpage]] &amp; ")"</f>
        <v>[![img](https://github.com/RASBR/assets-public/blob/main/devices/shelly/shelly-plus-plug-s.png?raw=true =48x)](0)</v>
      </c>
      <c r="N52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[![img](https://github.com/RASBR/assets-public/blob/main/devices/shelly/shelly-plus-plug-s.png?raw=true =48x)](https://github.com/RASBR/assets-public/blob/main/devices/shelly/shelly-plus-plug-s.png?raw=true) | [shelly-plus-plug-s](0) | 0 |</v>
      </c>
      <c r="O52" s="35" t="str">
        <f>$F$13 &amp; $F$11   &amp;setup[[#This Row],[FullName]] &amp; $F$14 &amp;setup[[#This Row],[FullName]] &amp; $F$19</f>
        <v>&lt;img src="devices/shelly/shelly-plus-plug-s.png" alt="shelly-plus-plug-s.png" height="32"&gt;</v>
      </c>
      <c r="P52" s="35">
        <f>_xlfn.XLOOKUP(setup[[#This Row],[Name]],HelperTable[Name],HelperTable[Webpage])</f>
        <v>0</v>
      </c>
      <c r="Q52" s="35" t="str">
        <f>"[" &amp; setup[[#This Row],[Name]] &amp; "](" &amp; setup[[#This Row],[webpage]] &amp; ")"</f>
        <v>[shelly-plus-plug-s](0)</v>
      </c>
    </row>
    <row r="53" spans="2:17" ht="21.75" customHeight="1" x14ac:dyDescent="0.25">
      <c r="B53" s="4">
        <v>30</v>
      </c>
      <c r="C53" s="1" t="s">
        <v>182</v>
      </c>
      <c r="D53" s="32" t="s">
        <v>183</v>
      </c>
      <c r="E53" s="32" t="s">
        <v>2</v>
      </c>
      <c r="F53" s="33" t="str">
        <f>"Logo"</f>
        <v>Logo</v>
      </c>
      <c r="G53" s="33">
        <f>_xlfn.XLOOKUP(setup[[#This Row],[Name]],HelperTable[Name],HelperTable[Order1])</f>
        <v>0</v>
      </c>
      <c r="H53" s="33">
        <f>_xlfn.XLOOKUP(setup[[#This Row],[Name]],HelperTable[Name],HelperTable[Order2])</f>
        <v>0</v>
      </c>
      <c r="I53" s="33">
        <f>_xlfn.XLOOKUP(setup[[#This Row],[Name]],HelperTable[Name],HelperTable[Count])</f>
        <v>0</v>
      </c>
      <c r="J53" s="7" t="str">
        <f>$C$13 &amp; setup[[#This Row],[FullName]] &amp; $C$15</f>
        <v>https://github.com/RASBR/assets-public/blob/main/devices/shelly/shelly-plus-plug-uk.png?raw=true</v>
      </c>
      <c r="K53" s="34" t="str">
        <f>$C$14 &amp; setup[[#This Row],[Link]] &amp; $C$19 &amp; ")"</f>
        <v>![img](https://github.com/RASBR/assets-public/blob/main/devices/shelly/shelly-plus-plug-uk.png?raw=true =48x)</v>
      </c>
      <c r="L53" s="34" t="str">
        <f>"[" &amp; setup[[#This Row],[MD-ImageOnly]] &amp; "](" &amp; setup[[#This Row],[Link]] &amp; ")"</f>
        <v>[![img](https://github.com/RASBR/assets-public/blob/main/devices/shelly/shelly-plus-plug-uk.png?raw=true =48x)](https://github.com/RASBR/assets-public/blob/main/devices/shelly/shelly-plus-plug-uk.png?raw=true)</v>
      </c>
      <c r="M53" s="34" t="str">
        <f>"[" &amp;setup[[#This Row],[MD-ImageOnly]] &amp; "](" &amp;setup[[#This Row],[webpage]] &amp; ")"</f>
        <v>[![img](https://github.com/RASBR/assets-public/blob/main/devices/shelly/shelly-plus-plug-uk.png?raw=true =48x)](0)</v>
      </c>
      <c r="N53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[![img](https://github.com/RASBR/assets-public/blob/main/devices/shelly/shelly-plus-plug-uk.png?raw=true =48x)](https://github.com/RASBR/assets-public/blob/main/devices/shelly/shelly-plus-plug-uk.png?raw=true) | [shelly-plus-plug-uk](0) | 0 |</v>
      </c>
      <c r="O53" s="35" t="str">
        <f>$F$13 &amp; $F$11   &amp;setup[[#This Row],[FullName]] &amp; $F$14 &amp;setup[[#This Row],[FullName]] &amp; $F$19</f>
        <v>&lt;img src="devices/shelly/shelly-plus-plug-uk.png" alt="shelly-plus-plug-uk.png" height="32"&gt;</v>
      </c>
      <c r="P53" s="35">
        <f>_xlfn.XLOOKUP(setup[[#This Row],[Name]],HelperTable[Name],HelperTable[Webpage])</f>
        <v>0</v>
      </c>
      <c r="Q53" s="35" t="str">
        <f>"[" &amp; setup[[#This Row],[Name]] &amp; "](" &amp; setup[[#This Row],[webpage]] &amp; ")"</f>
        <v>[shelly-plus-plug-uk](0)</v>
      </c>
    </row>
    <row r="54" spans="2:17" ht="21.75" customHeight="1" x14ac:dyDescent="0.25">
      <c r="B54" s="4">
        <v>31</v>
      </c>
      <c r="C54" s="1" t="s">
        <v>184</v>
      </c>
      <c r="D54" s="32" t="s">
        <v>185</v>
      </c>
      <c r="E54" s="32" t="s">
        <v>2</v>
      </c>
      <c r="F54" s="33" t="str">
        <f>"Logo"</f>
        <v>Logo</v>
      </c>
      <c r="G54" s="33">
        <f>_xlfn.XLOOKUP(setup[[#This Row],[Name]],HelperTable[Name],HelperTable[Order1])</f>
        <v>0</v>
      </c>
      <c r="H54" s="33">
        <f>_xlfn.XLOOKUP(setup[[#This Row],[Name]],HelperTable[Name],HelperTable[Order2])</f>
        <v>0</v>
      </c>
      <c r="I54" s="33">
        <f>_xlfn.XLOOKUP(setup[[#This Row],[Name]],HelperTable[Name],HelperTable[Count])</f>
        <v>0</v>
      </c>
      <c r="J54" s="7" t="str">
        <f>$C$13 &amp; setup[[#This Row],[FullName]] &amp; $C$15</f>
        <v>https://github.com/RASBR/assets-public/blob/main/devices/shelly/shelly-plus-uni.png?raw=true</v>
      </c>
      <c r="K54" s="34" t="str">
        <f>$C$14 &amp; setup[[#This Row],[Link]] &amp; $C$19 &amp; ")"</f>
        <v>![img](https://github.com/RASBR/assets-public/blob/main/devices/shelly/shelly-plus-uni.png?raw=true =48x)</v>
      </c>
      <c r="L54" s="34" t="str">
        <f>"[" &amp; setup[[#This Row],[MD-ImageOnly]] &amp; "](" &amp; setup[[#This Row],[Link]] &amp; ")"</f>
        <v>[![img](https://github.com/RASBR/assets-public/blob/main/devices/shelly/shelly-plus-uni.png?raw=true =48x)](https://github.com/RASBR/assets-public/blob/main/devices/shelly/shelly-plus-uni.png?raw=true)</v>
      </c>
      <c r="M54" s="34" t="str">
        <f>"[" &amp;setup[[#This Row],[MD-ImageOnly]] &amp; "](" &amp;setup[[#This Row],[webpage]] &amp; ")"</f>
        <v>[![img](https://github.com/RASBR/assets-public/blob/main/devices/shelly/shelly-plus-uni.png?raw=true =48x)](0)</v>
      </c>
      <c r="N54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[![img](https://github.com/RASBR/assets-public/blob/main/devices/shelly/shelly-plus-uni.png?raw=true =48x)](https://github.com/RASBR/assets-public/blob/main/devices/shelly/shelly-plus-uni.png?raw=true) | [shelly-plus-uni](0) | 0 |</v>
      </c>
      <c r="O54" s="35" t="str">
        <f>$F$13 &amp; $F$11   &amp;setup[[#This Row],[FullName]] &amp; $F$14 &amp;setup[[#This Row],[FullName]] &amp; $F$19</f>
        <v>&lt;img src="devices/shelly/shelly-plus-uni.png" alt="shelly-plus-uni.png" height="32"&gt;</v>
      </c>
      <c r="P54" s="35">
        <f>_xlfn.XLOOKUP(setup[[#This Row],[Name]],HelperTable[Name],HelperTable[Webpage])</f>
        <v>0</v>
      </c>
      <c r="Q54" s="35" t="str">
        <f>"[" &amp; setup[[#This Row],[Name]] &amp; "](" &amp; setup[[#This Row],[webpage]] &amp; ")"</f>
        <v>[shelly-plus-uni](0)</v>
      </c>
    </row>
    <row r="55" spans="2:17" ht="21.75" customHeight="1" x14ac:dyDescent="0.25">
      <c r="B55" s="4">
        <v>32</v>
      </c>
      <c r="C55" s="1" t="s">
        <v>155</v>
      </c>
      <c r="D55" s="32" t="s">
        <v>156</v>
      </c>
      <c r="E55" s="32" t="s">
        <v>2</v>
      </c>
      <c r="F55" s="33" t="str">
        <f>"Logo"</f>
        <v>Logo</v>
      </c>
      <c r="G55" s="33">
        <f>_xlfn.XLOOKUP(setup[[#This Row],[Name]],HelperTable[Name],HelperTable[Order1])</f>
        <v>0</v>
      </c>
      <c r="H55" s="33">
        <f>_xlfn.XLOOKUP(setup[[#This Row],[Name]],HelperTable[Name],HelperTable[Order2])</f>
        <v>0</v>
      </c>
      <c r="I55" s="33">
        <f>_xlfn.XLOOKUP(setup[[#This Row],[Name]],HelperTable[Name],HelperTable[Count])</f>
        <v>0</v>
      </c>
      <c r="J55" s="7" t="str">
        <f>$C$13 &amp; setup[[#This Row],[FullName]] &amp; $C$15</f>
        <v>https://github.com/RASBR/assets-public/blob/main/devices/shelly/shelly-button-blu-blue.png?raw=true</v>
      </c>
      <c r="K55" s="34" t="str">
        <f>$C$14 &amp; setup[[#This Row],[Link]] &amp; $C$19 &amp; ")"</f>
        <v>![img](https://github.com/RASBR/assets-public/blob/main/devices/shelly/shelly-button-blu-blue.png?raw=true =48x)</v>
      </c>
      <c r="L55" s="34" t="str">
        <f>"[" &amp; setup[[#This Row],[MD-ImageOnly]] &amp; "](" &amp; setup[[#This Row],[Link]] &amp; ")"</f>
        <v>[![img](https://github.com/RASBR/assets-public/blob/main/devices/shelly/shelly-button-blu-blue.png?raw=true =48x)](https://github.com/RASBR/assets-public/blob/main/devices/shelly/shelly-button-blu-blue.png?raw=true)</v>
      </c>
      <c r="M55" s="34" t="str">
        <f>"[" &amp;setup[[#This Row],[MD-ImageOnly]] &amp; "](" &amp;setup[[#This Row],[webpage]] &amp; ")"</f>
        <v>[![img](https://github.com/RASBR/assets-public/blob/main/devices/shelly/shelly-button-blu-blue.png?raw=true =48x)](0)</v>
      </c>
      <c r="N55" s="34" t="str">
        <f>"| " &amp; setup[[#This Row],[MD-ImageLink]] &amp; " | " &amp; setup[[#This Row],[TableNameLink]] &amp; " | " &amp; setup[[#This Row],[Count]] &amp; " |"</f>
        <v>| [![img](https://github.com/RASBR/assets-public/blob/main/devices/shelly/shelly-button-blu-blue.png?raw=true =48x)](https://github.com/RASBR/assets-public/blob/main/devices/shelly/shelly-button-blu-blue.png?raw=true) | [shelly-button-blu-blue](0) | 0 |</v>
      </c>
      <c r="O55" s="35" t="str">
        <f>$F$13 &amp; $F$11   &amp;setup[[#This Row],[FullName]] &amp; $F$14 &amp;setup[[#This Row],[FullName]] &amp; $F$19</f>
        <v>&lt;img src="devices/shelly/shelly-button-blu-blue.png" alt="shelly-button-blu-blue.png" height="32"&gt;</v>
      </c>
      <c r="P55" s="35">
        <f>_xlfn.XLOOKUP(setup[[#This Row],[Name]],HelperTable[Name],HelperTable[Webpage])</f>
        <v>0</v>
      </c>
      <c r="Q55" s="35" t="str">
        <f>"[" &amp; setup[[#This Row],[Name]] &amp; "](" &amp; setup[[#This Row],[webpage]] &amp; ")"</f>
        <v>[shelly-button-blu-blue](0)</v>
      </c>
    </row>
    <row r="56" spans="2:17" ht="21.75" customHeight="1" x14ac:dyDescent="0.25">
      <c r="B56" s="4">
        <v>33</v>
      </c>
      <c r="C56" s="1" t="s">
        <v>205</v>
      </c>
      <c r="D56" s="32" t="s">
        <v>206</v>
      </c>
      <c r="E56" s="32" t="s">
        <v>2</v>
      </c>
      <c r="F56" s="33" t="str">
        <f>"Logo"</f>
        <v>Logo</v>
      </c>
      <c r="G56" s="33">
        <f>_xlfn.XLOOKUP(setup[[#This Row],[Name]],HelperTable[Name],HelperTable[Order1])</f>
        <v>0</v>
      </c>
      <c r="H56" s="33">
        <f>_xlfn.XLOOKUP(setup[[#This Row],[Name]],HelperTable[Name],HelperTable[Order2])</f>
        <v>0</v>
      </c>
      <c r="I56" s="33">
        <f>_xlfn.XLOOKUP(setup[[#This Row],[Name]],HelperTable[Name],HelperTable[Count])</f>
        <v>0</v>
      </c>
      <c r="J56" s="7" t="str">
        <f>$C$13 &amp; setup[[#This Row],[FullName]] &amp; $C$15</f>
        <v>https://github.com/RASBR/assets-public/blob/main/devices/shelly/shelly-uni.png?raw=true</v>
      </c>
      <c r="K56" s="34" t="str">
        <f>$C$14 &amp; setup[[#This Row],[Link]] &amp; $C$19 &amp; ")"</f>
        <v>![img](https://github.com/RASBR/assets-public/blob/main/devices/shelly/shelly-uni.png?raw=true =48x)</v>
      </c>
      <c r="L56" s="34" t="str">
        <f>"[" &amp; setup[[#This Row],[MD-ImageOnly]] &amp; "](" &amp; setup[[#This Row],[Link]] &amp; ")"</f>
        <v>[![img](https://github.com/RASBR/assets-public/blob/main/devices/shelly/shelly-uni.png?raw=true =48x)](https://github.com/RASBR/assets-public/blob/main/devices/shelly/shelly-uni.png?raw=true)</v>
      </c>
      <c r="M56" s="34" t="str">
        <f>"[" &amp;setup[[#This Row],[MD-ImageOnly]] &amp; "](" &amp;setup[[#This Row],[webpage]] &amp; ")"</f>
        <v>[![img](https://github.com/RASBR/assets-public/blob/main/devices/shelly/shelly-uni.png?raw=true =48x)](0)</v>
      </c>
      <c r="N56" s="34" t="str">
        <f>"| " &amp; setup[[#This Row],[MD-ImageLink]] &amp; " | " &amp; setup[[#This Row],[TableNameLink]] &amp; " | " &amp; setup[[#This Row],[Count]] &amp; " |"</f>
        <v>| [![img](https://github.com/RASBR/assets-public/blob/main/devices/shelly/shelly-uni.png?raw=true =48x)](https://github.com/RASBR/assets-public/blob/main/devices/shelly/shelly-uni.png?raw=true) | [shelly-uni](0) | 0 |</v>
      </c>
      <c r="O56" s="35" t="str">
        <f>$F$13 &amp; $F$11   &amp;setup[[#This Row],[FullName]] &amp; $F$14 &amp;setup[[#This Row],[FullName]] &amp; $F$19</f>
        <v>&lt;img src="devices/shelly/shelly-uni.png" alt="shelly-uni.png" height="32"&gt;</v>
      </c>
      <c r="P56" s="35">
        <f>_xlfn.XLOOKUP(setup[[#This Row],[Name]],HelperTable[Name],HelperTable[Webpage])</f>
        <v>0</v>
      </c>
      <c r="Q56" s="35" t="str">
        <f>"[" &amp; setup[[#This Row],[Name]] &amp; "](" &amp; setup[[#This Row],[webpage]] &amp; ")"</f>
        <v>[shelly-uni](0)</v>
      </c>
    </row>
    <row r="57" spans="2:17" ht="21.75" customHeight="1" x14ac:dyDescent="0.25">
      <c r="B57" s="4">
        <v>34</v>
      </c>
      <c r="C57" s="1" t="s">
        <v>176</v>
      </c>
      <c r="D57" s="32" t="s">
        <v>177</v>
      </c>
      <c r="E57" s="32" t="s">
        <v>2</v>
      </c>
      <c r="F57" s="33" t="str">
        <f>"Logo"</f>
        <v>Logo</v>
      </c>
      <c r="G57" s="33">
        <f>_xlfn.XLOOKUP(setup[[#This Row],[Name]],HelperTable[Name],HelperTable[Order1])</f>
        <v>0</v>
      </c>
      <c r="H57" s="33">
        <f>_xlfn.XLOOKUP(setup[[#This Row],[Name]],HelperTable[Name],HelperTable[Order2])</f>
        <v>0</v>
      </c>
      <c r="I57" s="33">
        <f>_xlfn.XLOOKUP(setup[[#This Row],[Name]],HelperTable[Name],HelperTable[Count])</f>
        <v>0</v>
      </c>
      <c r="J57" s="7" t="str">
        <f>$C$13 &amp; setup[[#This Row],[FullName]] &amp; $C$15</f>
        <v>https://github.com/RASBR/assets-public/blob/main/devices/shelly/shelly-plus-ht.png?raw=true</v>
      </c>
      <c r="K57" s="34" t="str">
        <f>$C$14 &amp; setup[[#This Row],[Link]] &amp; $C$19 &amp; ")"</f>
        <v>![img](https://github.com/RASBR/assets-public/blob/main/devices/shelly/shelly-plus-ht.png?raw=true =48x)</v>
      </c>
      <c r="L57" s="34" t="str">
        <f>"[" &amp; setup[[#This Row],[MD-ImageOnly]] &amp; "](" &amp; setup[[#This Row],[Link]] &amp; ")"</f>
        <v>[![img](https://github.com/RASBR/assets-public/blob/main/devices/shelly/shelly-plus-ht.png?raw=true =48x)](https://github.com/RASBR/assets-public/blob/main/devices/shelly/shelly-plus-ht.png?raw=true)</v>
      </c>
      <c r="M57" s="34" t="str">
        <f>"[" &amp;setup[[#This Row],[MD-ImageOnly]] &amp; "](" &amp;setup[[#This Row],[webpage]] &amp; ")"</f>
        <v>[![img](https://github.com/RASBR/assets-public/blob/main/devices/shelly/shelly-plus-ht.png?raw=true =48x)](0)</v>
      </c>
      <c r="N57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[![img](https://github.com/RASBR/assets-public/blob/main/devices/shelly/shelly-plus-ht.png?raw=true =48x)](https://github.com/RASBR/assets-public/blob/main/devices/shelly/shelly-plus-ht.png?raw=true) | [shelly-plus-ht](0) | 0 |</v>
      </c>
      <c r="O57" s="35" t="str">
        <f>$F$13 &amp; $F$11   &amp;setup[[#This Row],[FullName]] &amp; $F$14 &amp;setup[[#This Row],[FullName]] &amp; $F$19</f>
        <v>&lt;img src="devices/shelly/shelly-plus-ht.png" alt="shelly-plus-ht.png" height="32"&gt;</v>
      </c>
      <c r="P57" s="35">
        <f>_xlfn.XLOOKUP(setup[[#This Row],[Name]],HelperTable[Name],HelperTable[Webpage])</f>
        <v>0</v>
      </c>
      <c r="Q57" s="35" t="str">
        <f>"[" &amp; setup[[#This Row],[Name]] &amp; "](" &amp; setup[[#This Row],[webpage]] &amp; ")"</f>
        <v>[shelly-plus-ht](0)</v>
      </c>
    </row>
    <row r="58" spans="2:17" ht="21.75" customHeight="1" x14ac:dyDescent="0.25">
      <c r="B58" s="4">
        <v>35</v>
      </c>
      <c r="C58" s="1" t="s">
        <v>149</v>
      </c>
      <c r="D58" s="32" t="s">
        <v>150</v>
      </c>
      <c r="E58" s="32" t="s">
        <v>2</v>
      </c>
      <c r="F58" s="33" t="str">
        <f>"Logo"</f>
        <v>Logo</v>
      </c>
      <c r="G58" s="33">
        <f>_xlfn.XLOOKUP(setup[[#This Row],[Name]],HelperTable[Name],HelperTable[Order1])</f>
        <v>0</v>
      </c>
      <c r="H58" s="33">
        <f>_xlfn.XLOOKUP(setup[[#This Row],[Name]],HelperTable[Name],HelperTable[Order2])</f>
        <v>0</v>
      </c>
      <c r="I58" s="33">
        <f>_xlfn.XLOOKUP(setup[[#This Row],[Name]],HelperTable[Name],HelperTable[Count])</f>
        <v>0</v>
      </c>
      <c r="J58" s="7" t="str">
        <f>$C$13 &amp; setup[[#This Row],[FullName]] &amp; $C$15</f>
        <v>https://github.com/RASBR/assets-public/blob/main/devices/shelly/shelly-blu-motion.png?raw=true</v>
      </c>
      <c r="K58" s="34" t="str">
        <f>$C$14 &amp; setup[[#This Row],[Link]] &amp; $C$19 &amp; ")"</f>
        <v>![img](https://github.com/RASBR/assets-public/blob/main/devices/shelly/shelly-blu-motion.png?raw=true =48x)</v>
      </c>
      <c r="L58" s="34" t="str">
        <f>"[" &amp; setup[[#This Row],[MD-ImageOnly]] &amp; "](" &amp; setup[[#This Row],[Link]] &amp; ")"</f>
        <v>[![img](https://github.com/RASBR/assets-public/blob/main/devices/shelly/shelly-blu-motion.png?raw=true =48x)](https://github.com/RASBR/assets-public/blob/main/devices/shelly/shelly-blu-motion.png?raw=true)</v>
      </c>
      <c r="M58" s="34" t="str">
        <f>"[" &amp;setup[[#This Row],[MD-ImageOnly]] &amp; "](" &amp;setup[[#This Row],[webpage]] &amp; ")"</f>
        <v>[![img](https://github.com/RASBR/assets-public/blob/main/devices/shelly/shelly-blu-motion.png?raw=true =48x)](0)</v>
      </c>
      <c r="N58" s="34" t="str">
        <f>"| " &amp; setup[[#This Row],[MD-ImageLink]] &amp; " | " &amp; setup[[#This Row],[TableNameLink]] &amp; " | " &amp; setup[[#This Row],[Count]] &amp; " |"</f>
        <v>| [![img](https://github.com/RASBR/assets-public/blob/main/devices/shelly/shelly-blu-motion.png?raw=true =48x)](https://github.com/RASBR/assets-public/blob/main/devices/shelly/shelly-blu-motion.png?raw=true) | [shelly-blu-motion](0) | 0 |</v>
      </c>
      <c r="O58" s="35" t="str">
        <f>$F$13 &amp; $F$11   &amp;setup[[#This Row],[FullName]] &amp; $F$14 &amp;setup[[#This Row],[FullName]] &amp; $F$19</f>
        <v>&lt;img src="devices/shelly/shelly-blu-motion.png" alt="shelly-blu-motion.png" height="32"&gt;</v>
      </c>
      <c r="P58" s="35">
        <f>_xlfn.XLOOKUP(setup[[#This Row],[Name]],HelperTable[Name],HelperTable[Webpage])</f>
        <v>0</v>
      </c>
      <c r="Q58" s="35" t="str">
        <f>"[" &amp; setup[[#This Row],[Name]] &amp; "](" &amp; setup[[#This Row],[webpage]] &amp; ")"</f>
        <v>[shelly-blu-motion](0)</v>
      </c>
    </row>
    <row r="59" spans="2:17" ht="21.75" customHeight="1" x14ac:dyDescent="0.25">
      <c r="B59" s="4">
        <v>36</v>
      </c>
      <c r="C59" s="1" t="s">
        <v>151</v>
      </c>
      <c r="D59" s="32" t="s">
        <v>152</v>
      </c>
      <c r="E59" s="32" t="s">
        <v>2</v>
      </c>
      <c r="F59" s="33" t="str">
        <f>"Logo"</f>
        <v>Logo</v>
      </c>
      <c r="G59" s="33">
        <f>_xlfn.XLOOKUP(setup[[#This Row],[Name]],HelperTable[Name],HelperTable[Order1])</f>
        <v>0</v>
      </c>
      <c r="H59" s="33">
        <f>_xlfn.XLOOKUP(setup[[#This Row],[Name]],HelperTable[Name],HelperTable[Order2])</f>
        <v>0</v>
      </c>
      <c r="I59" s="33">
        <f>_xlfn.XLOOKUP(setup[[#This Row],[Name]],HelperTable[Name],HelperTable[Count])</f>
        <v>0</v>
      </c>
      <c r="J59" s="7" t="str">
        <f>$C$13 &amp; setup[[#This Row],[FullName]] &amp; $C$15</f>
        <v>https://github.com/RASBR/assets-public/blob/main/devices/shelly/shelly-blu-trv.png?raw=true</v>
      </c>
      <c r="K59" s="34" t="str">
        <f>$C$14 &amp; setup[[#This Row],[Link]] &amp; $C$19 &amp; ")"</f>
        <v>![img](https://github.com/RASBR/assets-public/blob/main/devices/shelly/shelly-blu-trv.png?raw=true =48x)</v>
      </c>
      <c r="L59" s="34" t="str">
        <f>"[" &amp; setup[[#This Row],[MD-ImageOnly]] &amp; "](" &amp; setup[[#This Row],[Link]] &amp; ")"</f>
        <v>[![img](https://github.com/RASBR/assets-public/blob/main/devices/shelly/shelly-blu-trv.png?raw=true =48x)](https://github.com/RASBR/assets-public/blob/main/devices/shelly/shelly-blu-trv.png?raw=true)</v>
      </c>
      <c r="M59" s="34" t="str">
        <f>"[" &amp;setup[[#This Row],[MD-ImageOnly]] &amp; "](" &amp;setup[[#This Row],[webpage]] &amp; ")"</f>
        <v>[![img](https://github.com/RASBR/assets-public/blob/main/devices/shelly/shelly-blu-trv.png?raw=true =48x)](0)</v>
      </c>
      <c r="N59" s="34" t="str">
        <f>"| " &amp; setup[[#This Row],[MD-ImageLink]] &amp; " | " &amp; setup[[#This Row],[TableNameLink]] &amp; " | " &amp; setup[[#This Row],[Count]] &amp; " |"</f>
        <v>| [![img](https://github.com/RASBR/assets-public/blob/main/devices/shelly/shelly-blu-trv.png?raw=true =48x)](https://github.com/RASBR/assets-public/blob/main/devices/shelly/shelly-blu-trv.png?raw=true) | [shelly-blu-trv](0) | 0 |</v>
      </c>
      <c r="O59" s="35" t="str">
        <f>$F$13 &amp; $F$11   &amp;setup[[#This Row],[FullName]] &amp; $F$14 &amp;setup[[#This Row],[FullName]] &amp; $F$19</f>
        <v>&lt;img src="devices/shelly/shelly-blu-trv.png" alt="shelly-blu-trv.png" height="32"&gt;</v>
      </c>
      <c r="P59" s="35">
        <f>_xlfn.XLOOKUP(setup[[#This Row],[Name]],HelperTable[Name],HelperTable[Webpage])</f>
        <v>0</v>
      </c>
      <c r="Q59" s="35" t="str">
        <f>"[" &amp; setup[[#This Row],[Name]] &amp; "](" &amp; setup[[#This Row],[webpage]] &amp; ")"</f>
        <v>[shelly-blu-trv](0)</v>
      </c>
    </row>
    <row r="60" spans="2:17" ht="21.75" customHeight="1" x14ac:dyDescent="0.25">
      <c r="B60" s="4">
        <v>37</v>
      </c>
      <c r="C60" s="1" t="s">
        <v>157</v>
      </c>
      <c r="D60" s="32" t="s">
        <v>158</v>
      </c>
      <c r="E60" s="32" t="s">
        <v>2</v>
      </c>
      <c r="F60" s="33" t="str">
        <f>"Logo"</f>
        <v>Logo</v>
      </c>
      <c r="G60" s="33">
        <f>_xlfn.XLOOKUP(setup[[#This Row],[Name]],HelperTable[Name],HelperTable[Order1])</f>
        <v>0</v>
      </c>
      <c r="H60" s="33">
        <f>_xlfn.XLOOKUP(setup[[#This Row],[Name]],HelperTable[Name],HelperTable[Order2])</f>
        <v>0</v>
      </c>
      <c r="I60" s="33">
        <f>_xlfn.XLOOKUP(setup[[#This Row],[Name]],HelperTable[Name],HelperTable[Count])</f>
        <v>0</v>
      </c>
      <c r="J60" s="7" t="str">
        <f>$C$13 &amp; setup[[#This Row],[FullName]] &amp; $C$15</f>
        <v>https://github.com/RASBR/assets-public/blob/main/devices/shelly/shelly-door-window.png?raw=true</v>
      </c>
      <c r="K60" s="34" t="str">
        <f>$C$14 &amp; setup[[#This Row],[Link]] &amp; $C$19 &amp; ")"</f>
        <v>![img](https://github.com/RASBR/assets-public/blob/main/devices/shelly/shelly-door-window.png?raw=true =48x)</v>
      </c>
      <c r="L60" s="34" t="str">
        <f>"[" &amp; setup[[#This Row],[MD-ImageOnly]] &amp; "](" &amp; setup[[#This Row],[Link]] &amp; ")"</f>
        <v>[![img](https://github.com/RASBR/assets-public/blob/main/devices/shelly/shelly-door-window.png?raw=true =48x)](https://github.com/RASBR/assets-public/blob/main/devices/shelly/shelly-door-window.png?raw=true)</v>
      </c>
      <c r="M60" s="34" t="str">
        <f>"[" &amp;setup[[#This Row],[MD-ImageOnly]] &amp; "](" &amp;setup[[#This Row],[webpage]] &amp; ")"</f>
        <v>[![img](https://github.com/RASBR/assets-public/blob/main/devices/shelly/shelly-door-window.png?raw=true =48x)](0)</v>
      </c>
      <c r="N60" s="34" t="str">
        <f>"| " &amp; setup[[#This Row],[MD-ImageLink]] &amp; " | " &amp; setup[[#This Row],[TableNameLink]] &amp; " | " &amp; setup[[#This Row],[Count]] &amp; " |"</f>
        <v>| [![img](https://github.com/RASBR/assets-public/blob/main/devices/shelly/shelly-door-window.png?raw=true =48x)](https://github.com/RASBR/assets-public/blob/main/devices/shelly/shelly-door-window.png?raw=true) | [shelly-door-window](0) | 0 |</v>
      </c>
      <c r="O60" s="35" t="str">
        <f>$F$13 &amp; $F$11   &amp;setup[[#This Row],[FullName]] &amp; $F$14 &amp;setup[[#This Row],[FullName]] &amp; $F$19</f>
        <v>&lt;img src="devices/shelly/shelly-door-window.png" alt="shelly-door-window.png" height="32"&gt;</v>
      </c>
      <c r="P60" s="35">
        <f>_xlfn.XLOOKUP(setup[[#This Row],[Name]],HelperTable[Name],HelperTable[Webpage])</f>
        <v>0</v>
      </c>
      <c r="Q60" s="35" t="str">
        <f>"[" &amp; setup[[#This Row],[Name]] &amp; "](" &amp; setup[[#This Row],[webpage]] &amp; ")"</f>
        <v>[shelly-door-window](0)</v>
      </c>
    </row>
    <row r="61" spans="2:17" ht="21.75" customHeight="1" x14ac:dyDescent="0.25">
      <c r="B61" s="4">
        <v>38</v>
      </c>
      <c r="C61" s="1" t="s">
        <v>160</v>
      </c>
      <c r="D61" s="32" t="s">
        <v>161</v>
      </c>
      <c r="E61" s="32" t="s">
        <v>2</v>
      </c>
      <c r="F61" s="33" t="str">
        <f>"Logo"</f>
        <v>Logo</v>
      </c>
      <c r="G61" s="33">
        <f>_xlfn.XLOOKUP(setup[[#This Row],[Name]],HelperTable[Name],HelperTable[Order1])</f>
        <v>0</v>
      </c>
      <c r="H61" s="33">
        <f>_xlfn.XLOOKUP(setup[[#This Row],[Name]],HelperTable[Name],HelperTable[Order2])</f>
        <v>0</v>
      </c>
      <c r="I61" s="33">
        <f>_xlfn.XLOOKUP(setup[[#This Row],[Name]],HelperTable[Name],HelperTable[Count])</f>
        <v>0</v>
      </c>
      <c r="J61" s="7" t="str">
        <f>$C$13 &amp; setup[[#This Row],[FullName]] &amp; $C$15</f>
        <v>https://github.com/RASBR/assets-public/blob/main/devices/shelly/shelly-ht.png?raw=true</v>
      </c>
      <c r="K61" s="34" t="str">
        <f>$C$14 &amp; setup[[#This Row],[Link]] &amp; $C$19 &amp; ")"</f>
        <v>![img](https://github.com/RASBR/assets-public/blob/main/devices/shelly/shelly-ht.png?raw=true =48x)</v>
      </c>
      <c r="L61" s="34" t="str">
        <f>"[" &amp; setup[[#This Row],[MD-ImageOnly]] &amp; "](" &amp; setup[[#This Row],[Link]] &amp; ")"</f>
        <v>[![img](https://github.com/RASBR/assets-public/blob/main/devices/shelly/shelly-ht.png?raw=true =48x)](https://github.com/RASBR/assets-public/blob/main/devices/shelly/shelly-ht.png?raw=true)</v>
      </c>
      <c r="M61" s="34" t="str">
        <f>"[" &amp;setup[[#This Row],[MD-ImageOnly]] &amp; "](" &amp;setup[[#This Row],[webpage]] &amp; ")"</f>
        <v>[![img](https://github.com/RASBR/assets-public/blob/main/devices/shelly/shelly-ht.png?raw=true =48x)](0)</v>
      </c>
      <c r="N61" s="34" t="str">
        <f>"| " &amp; setup[[#This Row],[MD-ImageLink]] &amp; " | " &amp; setup[[#This Row],[TableNameLink]] &amp; " | " &amp; setup[[#This Row],[Count]] &amp; " |"</f>
        <v>| [![img](https://github.com/RASBR/assets-public/blob/main/devices/shelly/shelly-ht.png?raw=true =48x)](https://github.com/RASBR/assets-public/blob/main/devices/shelly/shelly-ht.png?raw=true) | [shelly-ht](0) | 0 |</v>
      </c>
      <c r="O61" s="35" t="str">
        <f>$F$13 &amp; $F$11   &amp;setup[[#This Row],[FullName]] &amp; $F$14 &amp;setup[[#This Row],[FullName]] &amp; $F$19</f>
        <v>&lt;img src="devices/shelly/shelly-ht.png" alt="shelly-ht.png" height="32"&gt;</v>
      </c>
      <c r="P61" s="35">
        <f>_xlfn.XLOOKUP(setup[[#This Row],[Name]],HelperTable[Name],HelperTable[Webpage])</f>
        <v>0</v>
      </c>
      <c r="Q61" s="35" t="str">
        <f>"[" &amp; setup[[#This Row],[Name]] &amp; "](" &amp; setup[[#This Row],[webpage]] &amp; ")"</f>
        <v>[shelly-ht](0)</v>
      </c>
    </row>
    <row r="62" spans="2:17" ht="21.75" customHeight="1" x14ac:dyDescent="0.25">
      <c r="B62" s="4">
        <v>39</v>
      </c>
      <c r="C62" s="1" t="s">
        <v>162</v>
      </c>
      <c r="D62" s="32" t="s">
        <v>163</v>
      </c>
      <c r="E62" s="32" t="s">
        <v>2</v>
      </c>
      <c r="F62" s="33" t="str">
        <f>"Logo"</f>
        <v>Logo</v>
      </c>
      <c r="G62" s="33">
        <f>_xlfn.XLOOKUP(setup[[#This Row],[Name]],HelperTable[Name],HelperTable[Order1])</f>
        <v>0</v>
      </c>
      <c r="H62" s="33">
        <f>_xlfn.XLOOKUP(setup[[#This Row],[Name]],HelperTable[Name],HelperTable[Order2])</f>
        <v>0</v>
      </c>
      <c r="I62" s="33">
        <f>_xlfn.XLOOKUP(setup[[#This Row],[Name]],HelperTable[Name],HelperTable[Count])</f>
        <v>0</v>
      </c>
      <c r="J62" s="7" t="str">
        <f>$C$13 &amp; setup[[#This Row],[FullName]] &amp; $C$15</f>
        <v>https://github.com/RASBR/assets-public/blob/main/devices/shelly/shelly-lan-switch.png?raw=true</v>
      </c>
      <c r="K62" s="34" t="str">
        <f>$C$14 &amp; setup[[#This Row],[Link]] &amp; $C$19 &amp; ")"</f>
        <v>![img](https://github.com/RASBR/assets-public/blob/main/devices/shelly/shelly-lan-switch.png?raw=true =48x)</v>
      </c>
      <c r="L62" s="34" t="str">
        <f>"[" &amp; setup[[#This Row],[MD-ImageOnly]] &amp; "](" &amp; setup[[#This Row],[Link]] &amp; ")"</f>
        <v>[![img](https://github.com/RASBR/assets-public/blob/main/devices/shelly/shelly-lan-switch.png?raw=true =48x)](https://github.com/RASBR/assets-public/blob/main/devices/shelly/shelly-lan-switch.png?raw=true)</v>
      </c>
      <c r="M62" s="34" t="str">
        <f>"[" &amp;setup[[#This Row],[MD-ImageOnly]] &amp; "](" &amp;setup[[#This Row],[webpage]] &amp; ")"</f>
        <v>[![img](https://github.com/RASBR/assets-public/blob/main/devices/shelly/shelly-lan-switch.png?raw=true =48x)](0)</v>
      </c>
      <c r="N62" s="34" t="str">
        <f>"| " &amp; setup[[#This Row],[MD-ImageLink]] &amp; " | " &amp; setup[[#This Row],[TableNameLink]] &amp; " | " &amp; setup[[#This Row],[Count]] &amp; " |"</f>
        <v>| [![img](https://github.com/RASBR/assets-public/blob/main/devices/shelly/shelly-lan-switch.png?raw=true =48x)](https://github.com/RASBR/assets-public/blob/main/devices/shelly/shelly-lan-switch.png?raw=true) | [shelly-lan-switch](0) | 0 |</v>
      </c>
      <c r="O62" s="35" t="str">
        <f>$F$13 &amp; $F$11   &amp;setup[[#This Row],[FullName]] &amp; $F$14 &amp;setup[[#This Row],[FullName]] &amp; $F$19</f>
        <v>&lt;img src="devices/shelly/shelly-lan-switch.png" alt="shelly-lan-switch.png" height="32"&gt;</v>
      </c>
      <c r="P62" s="35">
        <f>_xlfn.XLOOKUP(setup[[#This Row],[Name]],HelperTable[Name],HelperTable[Webpage])</f>
        <v>0</v>
      </c>
      <c r="Q62" s="35" t="str">
        <f>"[" &amp; setup[[#This Row],[Name]] &amp; "](" &amp; setup[[#This Row],[webpage]] &amp; ")"</f>
        <v>[shelly-lan-switch](0)</v>
      </c>
    </row>
    <row r="63" spans="2:17" ht="21.75" customHeight="1" x14ac:dyDescent="0.25">
      <c r="B63" s="4">
        <v>40</v>
      </c>
      <c r="C63" s="1" t="s">
        <v>174</v>
      </c>
      <c r="D63" s="32" t="s">
        <v>175</v>
      </c>
      <c r="E63" s="32" t="s">
        <v>2</v>
      </c>
      <c r="F63" s="33" t="str">
        <f>"Logo"</f>
        <v>Logo</v>
      </c>
      <c r="G63" s="33">
        <f>_xlfn.XLOOKUP(setup[[#This Row],[Name]],HelperTable[Name],HelperTable[Order1])</f>
        <v>0</v>
      </c>
      <c r="H63" s="33">
        <f>_xlfn.XLOOKUP(setup[[#This Row],[Name]],HelperTable[Name],HelperTable[Order2])</f>
        <v>0</v>
      </c>
      <c r="I63" s="33">
        <f>_xlfn.XLOOKUP(setup[[#This Row],[Name]],HelperTable[Name],HelperTable[Count])</f>
        <v>0</v>
      </c>
      <c r="J63" s="7" t="str">
        <f>$C$13 &amp; setup[[#This Row],[FullName]] &amp; $C$15</f>
        <v>https://github.com/RASBR/assets-public/blob/main/devices/shelly/shelly-plus-em.png?raw=true</v>
      </c>
      <c r="K63" s="34" t="str">
        <f>$C$14 &amp; setup[[#This Row],[Link]] &amp; $C$19 &amp; ")"</f>
        <v>![img](https://github.com/RASBR/assets-public/blob/main/devices/shelly/shelly-plus-em.png?raw=true =48x)</v>
      </c>
      <c r="L63" s="34" t="str">
        <f>"[" &amp; setup[[#This Row],[MD-ImageOnly]] &amp; "](" &amp; setup[[#This Row],[Link]] &amp; ")"</f>
        <v>[![img](https://github.com/RASBR/assets-public/blob/main/devices/shelly/shelly-plus-em.png?raw=true =48x)](https://github.com/RASBR/assets-public/blob/main/devices/shelly/shelly-plus-em.png?raw=true)</v>
      </c>
      <c r="M63" s="34" t="str">
        <f>"[" &amp;setup[[#This Row],[MD-ImageOnly]] &amp; "](" &amp;setup[[#This Row],[webpage]] &amp; ")"</f>
        <v>[![img](https://github.com/RASBR/assets-public/blob/main/devices/shelly/shelly-plus-em.png?raw=true =48x)](0)</v>
      </c>
      <c r="N63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[![img](https://github.com/RASBR/assets-public/blob/main/devices/shelly/shelly-plus-em.png?raw=true =48x)](https://github.com/RASBR/assets-public/blob/main/devices/shelly/shelly-plus-em.png?raw=true) | [shelly-plus-em](0) | 0 |</v>
      </c>
      <c r="O63" s="35" t="str">
        <f>$F$13 &amp; $F$11   &amp;setup[[#This Row],[FullName]] &amp; $F$14 &amp;setup[[#This Row],[FullName]] &amp; $F$19</f>
        <v>&lt;img src="devices/shelly/shelly-plus-em.png" alt="shelly-plus-em.png" height="32"&gt;</v>
      </c>
      <c r="P63" s="35">
        <f>_xlfn.XLOOKUP(setup[[#This Row],[Name]],HelperTable[Name],HelperTable[Webpage])</f>
        <v>0</v>
      </c>
      <c r="Q63" s="35" t="str">
        <f>"[" &amp; setup[[#This Row],[Name]] &amp; "](" &amp; setup[[#This Row],[webpage]] &amp; ")"</f>
        <v>[shelly-plus-em](0)</v>
      </c>
    </row>
    <row r="64" spans="2:17" ht="21.75" customHeight="1" x14ac:dyDescent="0.25">
      <c r="B64" s="4">
        <v>41</v>
      </c>
      <c r="C64" s="1" t="s">
        <v>147</v>
      </c>
      <c r="D64" s="32" t="s">
        <v>148</v>
      </c>
      <c r="E64" s="32" t="s">
        <v>2</v>
      </c>
      <c r="F64" s="33" t="str">
        <f>"Logo"</f>
        <v>Logo</v>
      </c>
      <c r="G64" s="33">
        <f>_xlfn.XLOOKUP(setup[[#This Row],[Name]],HelperTable[Name],HelperTable[Order1])</f>
        <v>0</v>
      </c>
      <c r="H64" s="33">
        <f>_xlfn.XLOOKUP(setup[[#This Row],[Name]],HelperTable[Name],HelperTable[Order2])</f>
        <v>0</v>
      </c>
      <c r="I64" s="33">
        <f>_xlfn.XLOOKUP(setup[[#This Row],[Name]],HelperTable[Name],HelperTable[Count])</f>
        <v>0</v>
      </c>
      <c r="J64" s="7" t="str">
        <f>$C$13 &amp; setup[[#This Row],[FullName]] &amp; $C$15</f>
        <v>https://github.com/RASBR/assets-public/blob/main/devices/shelly/shelly-blu-door-window.png?raw=true</v>
      </c>
      <c r="K64" s="34" t="str">
        <f>$C$14 &amp; setup[[#This Row],[Link]] &amp; $C$19 &amp; ")"</f>
        <v>![img](https://github.com/RASBR/assets-public/blob/main/devices/shelly/shelly-blu-door-window.png?raw=true =48x)</v>
      </c>
      <c r="L64" s="34" t="str">
        <f>"[" &amp; setup[[#This Row],[MD-ImageOnly]] &amp; "](" &amp; setup[[#This Row],[Link]] &amp; ")"</f>
        <v>[![img](https://github.com/RASBR/assets-public/blob/main/devices/shelly/shelly-blu-door-window.png?raw=true =48x)](https://github.com/RASBR/assets-public/blob/main/devices/shelly/shelly-blu-door-window.png?raw=true)</v>
      </c>
      <c r="M64" s="34" t="str">
        <f>"[" &amp;setup[[#This Row],[MD-ImageOnly]] &amp; "](" &amp;setup[[#This Row],[webpage]] &amp; ")"</f>
        <v>[![img](https://github.com/RASBR/assets-public/blob/main/devices/shelly/shelly-blu-door-window.png?raw=true =48x)](0)</v>
      </c>
      <c r="N64" s="34" t="str">
        <f>"| " &amp; setup[[#This Row],[MD-ImageLink]] &amp; " | " &amp; setup[[#This Row],[TableNameLink]] &amp; " | " &amp; setup[[#This Row],[Count]] &amp; " |"</f>
        <v>| [![img](https://github.com/RASBR/assets-public/blob/main/devices/shelly/shelly-blu-door-window.png?raw=true =48x)](https://github.com/RASBR/assets-public/blob/main/devices/shelly/shelly-blu-door-window.png?raw=true) | [shelly-blu-door-window](0) | 0 |</v>
      </c>
      <c r="O64" s="35" t="str">
        <f>$F$13 &amp; $F$11   &amp;setup[[#This Row],[FullName]] &amp; $F$14 &amp;setup[[#This Row],[FullName]] &amp; $F$19</f>
        <v>&lt;img src="devices/shelly/shelly-blu-door-window.png" alt="shelly-blu-door-window.png" height="32"&gt;</v>
      </c>
      <c r="P64" s="35">
        <f>_xlfn.XLOOKUP(setup[[#This Row],[Name]],HelperTable[Name],HelperTable[Webpage])</f>
        <v>0</v>
      </c>
      <c r="Q64" s="35" t="str">
        <f>"[" &amp; setup[[#This Row],[Name]] &amp; "](" &amp; setup[[#This Row],[webpage]] &amp; ")"</f>
        <v>[shelly-blu-door-window](0)</v>
      </c>
    </row>
    <row r="65" spans="2:17" ht="21.75" customHeight="1" x14ac:dyDescent="0.25">
      <c r="B65" s="4">
        <v>42</v>
      </c>
      <c r="C65" s="1" t="s">
        <v>124</v>
      </c>
      <c r="D65" s="32" t="s">
        <v>125</v>
      </c>
      <c r="E65" s="32" t="s">
        <v>126</v>
      </c>
      <c r="F65" s="33" t="str">
        <f>"Logo"</f>
        <v>Logo</v>
      </c>
      <c r="G65" s="33">
        <f>_xlfn.XLOOKUP(setup[[#This Row],[Name]],HelperTable[Name],HelperTable[Order1])</f>
        <v>0</v>
      </c>
      <c r="H65" s="33">
        <f>_xlfn.XLOOKUP(setup[[#This Row],[Name]],HelperTable[Name],HelperTable[Order2])</f>
        <v>0</v>
      </c>
      <c r="I65" s="33">
        <f>_xlfn.XLOOKUP(setup[[#This Row],[Name]],HelperTable[Name],HelperTable[Count])</f>
        <v>0</v>
      </c>
      <c r="J65" s="7" t="str">
        <f>$C$13 &amp; setup[[#This Row],[FullName]] &amp; $C$15</f>
        <v>https://github.com/RASBR/assets-public/blob/main/devices/shelly/shelly-00.jpeg?raw=true</v>
      </c>
      <c r="K65" s="34" t="str">
        <f>$C$14 &amp; setup[[#This Row],[Link]] &amp; $C$19 &amp; ")"</f>
        <v>![img](https://github.com/RASBR/assets-public/blob/main/devices/shelly/shelly-00.jpeg?raw=true =48x)</v>
      </c>
      <c r="L65" s="34" t="str">
        <f>"[" &amp; setup[[#This Row],[MD-ImageOnly]] &amp; "](" &amp; setup[[#This Row],[Link]] &amp; ")"</f>
        <v>[![img](https://github.com/RASBR/assets-public/blob/main/devices/shelly/shelly-00.jpeg?raw=true =48x)](https://github.com/RASBR/assets-public/blob/main/devices/shelly/shelly-00.jpeg?raw=true)</v>
      </c>
      <c r="M65" s="34" t="str">
        <f>"[" &amp;setup[[#This Row],[MD-ImageOnly]] &amp; "](" &amp;setup[[#This Row],[webpage]] &amp; ")"</f>
        <v>[![img](https://github.com/RASBR/assets-public/blob/main/devices/shelly/shelly-00.jpeg?raw=true =48x)](0)</v>
      </c>
      <c r="N65" s="34" t="str">
        <f>"| " &amp; setup[[#This Row],[MD-ImageLink]] &amp; " | " &amp; setup[[#This Row],[TableNameLink]] &amp; " | " &amp; setup[[#This Row],[Count]] &amp; " |"</f>
        <v>| [![img](https://github.com/RASBR/assets-public/blob/main/devices/shelly/shelly-00.jpeg?raw=true =48x)](https://github.com/RASBR/assets-public/blob/main/devices/shelly/shelly-00.jpeg?raw=true) | [shelly-00](0) | 0 |</v>
      </c>
      <c r="O65" s="35" t="str">
        <f>$F$13 &amp; $F$11   &amp;setup[[#This Row],[FullName]] &amp; $F$14 &amp;setup[[#This Row],[FullName]] &amp; $F$19</f>
        <v>&lt;img src="devices/shelly/shelly-00.jpeg" alt="shelly-00.jpeg" height="32"&gt;</v>
      </c>
      <c r="P65" s="35">
        <f>_xlfn.XLOOKUP(setup[[#This Row],[Name]],HelperTable[Name],HelperTable[Webpage])</f>
        <v>0</v>
      </c>
      <c r="Q65" s="35" t="str">
        <f>"[" &amp; setup[[#This Row],[Name]] &amp; "](" &amp; setup[[#This Row],[webpage]] &amp; ")"</f>
        <v>[shelly-00](0)</v>
      </c>
    </row>
    <row r="66" spans="2:17" ht="21.75" customHeight="1" x14ac:dyDescent="0.25">
      <c r="B66" s="4">
        <v>43</v>
      </c>
      <c r="C66" s="1" t="s">
        <v>302</v>
      </c>
      <c r="D66" s="32" t="s">
        <v>303</v>
      </c>
      <c r="E66" s="32" t="s">
        <v>2</v>
      </c>
      <c r="F66" s="33" t="str">
        <f>"Logo"</f>
        <v>Logo</v>
      </c>
      <c r="G66" s="33">
        <f>_xlfn.XLOOKUP(setup[[#This Row],[Name]],HelperTable[Name],HelperTable[Order1])</f>
        <v>0</v>
      </c>
      <c r="H66" s="33">
        <f>_xlfn.XLOOKUP(setup[[#This Row],[Name]],HelperTable[Name],HelperTable[Order2])</f>
        <v>0</v>
      </c>
      <c r="I66" s="33">
        <f>_xlfn.XLOOKUP(setup[[#This Row],[Name]],HelperTable[Name],HelperTable[Count])</f>
        <v>0</v>
      </c>
      <c r="J66" s="7" t="str">
        <f>$C$13 &amp; setup[[#This Row],[FullName]] &amp; $C$15</f>
        <v>https://github.com/RASBR/assets-public/blob/main/devices/shelly/shelly-pm-mini-gen3.png?raw=true</v>
      </c>
      <c r="K66" s="34" t="str">
        <f>$C$14 &amp; setup[[#This Row],[Link]] &amp; $C$19 &amp; ")"</f>
        <v>![img](https://github.com/RASBR/assets-public/blob/main/devices/shelly/shelly-pm-mini-gen3.png?raw=true =48x)</v>
      </c>
      <c r="L66" s="34" t="str">
        <f>"[" &amp; setup[[#This Row],[MD-ImageOnly]] &amp; "](" &amp; setup[[#This Row],[Link]] &amp; ")"</f>
        <v>[![img](https://github.com/RASBR/assets-public/blob/main/devices/shelly/shelly-pm-mini-gen3.png?raw=true =48x)](https://github.com/RASBR/assets-public/blob/main/devices/shelly/shelly-pm-mini-gen3.png?raw=true)</v>
      </c>
      <c r="M66" s="34" t="str">
        <f>"[" &amp;setup[[#This Row],[MD-ImageOnly]] &amp; "](" &amp;setup[[#This Row],[webpage]] &amp; ")"</f>
        <v>[![img](https://github.com/RASBR/assets-public/blob/main/devices/shelly/shelly-pm-mini-gen3.png?raw=true =48x)](0)</v>
      </c>
      <c r="N66" s="34" t="str">
        <f>"| " &amp; setup[[#This Row],[MD-ImageLink]] &amp; " | " &amp; setup[[#This Row],[TableNameLink]] &amp; " | " &amp; setup[[#This Row],[Count]] &amp; " |"</f>
        <v>| [![img](https://github.com/RASBR/assets-public/blob/main/devices/shelly/shelly-pm-mini-gen3.png?raw=true =48x)](https://github.com/RASBR/assets-public/blob/main/devices/shelly/shelly-pm-mini-gen3.png?raw=true) | [shelly-pm-mini-gen3](0) | 0 |</v>
      </c>
      <c r="O66" s="35" t="str">
        <f>$F$13 &amp; $F$11   &amp;setup[[#This Row],[FullName]] &amp; $F$14 &amp;setup[[#This Row],[FullName]] &amp; $F$19</f>
        <v>&lt;img src="devices/shelly/shelly-pm-mini-gen3.png" alt="shelly-pm-mini-gen3.png" height="32"&gt;</v>
      </c>
      <c r="P66" s="35">
        <f>_xlfn.XLOOKUP(setup[[#This Row],[Name]],HelperTable[Name],HelperTable[Webpage])</f>
        <v>0</v>
      </c>
      <c r="Q66" s="35" t="str">
        <f>"[" &amp; setup[[#This Row],[Name]] &amp; "](" &amp; setup[[#This Row],[webpage]] &amp; ")"</f>
        <v>[shelly-pm-mini-gen3](0)</v>
      </c>
    </row>
    <row r="67" spans="2:17" ht="21.75" customHeight="1" x14ac:dyDescent="0.25">
      <c r="B67" s="4">
        <v>44</v>
      </c>
      <c r="C67" s="1" t="s">
        <v>304</v>
      </c>
      <c r="D67" s="32" t="s">
        <v>305</v>
      </c>
      <c r="E67" s="32" t="s">
        <v>2</v>
      </c>
      <c r="F67" s="33" t="str">
        <f>"Logo"</f>
        <v>Logo</v>
      </c>
      <c r="G67" s="33">
        <f>_xlfn.XLOOKUP(setup[[#This Row],[Name]],HelperTable[Name],HelperTable[Order1])</f>
        <v>0</v>
      </c>
      <c r="H67" s="33">
        <f>_xlfn.XLOOKUP(setup[[#This Row],[Name]],HelperTable[Name],HelperTable[Order2])</f>
        <v>0</v>
      </c>
      <c r="I67" s="33">
        <f>_xlfn.XLOOKUP(setup[[#This Row],[Name]],HelperTable[Name],HelperTable[Count])</f>
        <v>0</v>
      </c>
      <c r="J67" s="7" t="str">
        <f>$C$13 &amp; setup[[#This Row],[FullName]] &amp; $C$15</f>
        <v>https://github.com/RASBR/assets-public/blob/main/devices/shelly/shelly-ht-gen3.png?raw=true</v>
      </c>
      <c r="K67" s="34" t="str">
        <f>$C$14 &amp; setup[[#This Row],[Link]] &amp; $C$19 &amp; ")"</f>
        <v>![img](https://github.com/RASBR/assets-public/blob/main/devices/shelly/shelly-ht-gen3.png?raw=true =48x)</v>
      </c>
      <c r="L67" s="34" t="str">
        <f>"[" &amp; setup[[#This Row],[MD-ImageOnly]] &amp; "](" &amp; setup[[#This Row],[Link]] &amp; ")"</f>
        <v>[![img](https://github.com/RASBR/assets-public/blob/main/devices/shelly/shelly-ht-gen3.png?raw=true =48x)](https://github.com/RASBR/assets-public/blob/main/devices/shelly/shelly-ht-gen3.png?raw=true)</v>
      </c>
      <c r="M67" s="34" t="str">
        <f>"[" &amp;setup[[#This Row],[MD-ImageOnly]] &amp; "](" &amp;setup[[#This Row],[webpage]] &amp; ")"</f>
        <v>[![img](https://github.com/RASBR/assets-public/blob/main/devices/shelly/shelly-ht-gen3.png?raw=true =48x)](0)</v>
      </c>
      <c r="N67" s="34" t="str">
        <f>"| " &amp; setup[[#This Row],[MD-ImageLink]] &amp; " | " &amp; setup[[#This Row],[TableNameLink]] &amp; " | " &amp; setup[[#This Row],[Count]] &amp; " |"</f>
        <v>| [![img](https://github.com/RASBR/assets-public/blob/main/devices/shelly/shelly-ht-gen3.png?raw=true =48x)](https://github.com/RASBR/assets-public/blob/main/devices/shelly/shelly-ht-gen3.png?raw=true) | [shelly-ht-gen3](0) | 0 |</v>
      </c>
      <c r="O67" s="35" t="str">
        <f>$F$13 &amp; $F$11   &amp;setup[[#This Row],[FullName]] &amp; $F$14 &amp;setup[[#This Row],[FullName]] &amp; $F$19</f>
        <v>&lt;img src="devices/shelly/shelly-ht-gen3.png" alt="shelly-ht-gen3.png" height="32"&gt;</v>
      </c>
      <c r="P67" s="35">
        <f>_xlfn.XLOOKUP(setup[[#This Row],[Name]],HelperTable[Name],HelperTable[Webpage])</f>
        <v>0</v>
      </c>
      <c r="Q67" s="35" t="str">
        <f>"[" &amp; setup[[#This Row],[Name]] &amp; "](" &amp; setup[[#This Row],[webpage]] &amp; ")"</f>
        <v>[shelly-ht-gen3](0)</v>
      </c>
    </row>
    <row r="68" spans="2:17" ht="21.75" customHeight="1" x14ac:dyDescent="0.25">
      <c r="B68" s="4">
        <v>45</v>
      </c>
      <c r="C68" s="1" t="s">
        <v>137</v>
      </c>
      <c r="D68" s="32" t="s">
        <v>138</v>
      </c>
      <c r="E68" s="32" t="s">
        <v>2</v>
      </c>
      <c r="F68" s="33" t="str">
        <f>"Logo"</f>
        <v>Logo</v>
      </c>
      <c r="G68" s="33">
        <f>_xlfn.XLOOKUP(setup[[#This Row],[Name]],HelperTable[Name],HelperTable[Order1])</f>
        <v>0</v>
      </c>
      <c r="H68" s="33">
        <f>_xlfn.XLOOKUP(setup[[#This Row],[Name]],HelperTable[Name],HelperTable[Order2])</f>
        <v>0</v>
      </c>
      <c r="I68" s="33">
        <f>_xlfn.XLOOKUP(setup[[#This Row],[Name]],HelperTable[Name],HelperTable[Count])</f>
        <v>0</v>
      </c>
      <c r="J68" s="7" t="str">
        <f>$C$13 &amp; setup[[#This Row],[FullName]] &amp; $C$15</f>
        <v>https://github.com/RASBR/assets-public/blob/main/devices/shelly/shelly-1-pm-mini-gen3.png?raw=true</v>
      </c>
      <c r="K68" s="34" t="str">
        <f>$C$14 &amp; setup[[#This Row],[Link]] &amp; $C$19 &amp; ")"</f>
        <v>![img](https://github.com/RASBR/assets-public/blob/main/devices/shelly/shelly-1-pm-mini-gen3.png?raw=true =48x)</v>
      </c>
      <c r="L68" s="34" t="str">
        <f>"[" &amp; setup[[#This Row],[MD-ImageOnly]] &amp; "](" &amp; setup[[#This Row],[Link]] &amp; ")"</f>
        <v>[![img](https://github.com/RASBR/assets-public/blob/main/devices/shelly/shelly-1-pm-mini-gen3.png?raw=true =48x)](https://github.com/RASBR/assets-public/blob/main/devices/shelly/shelly-1-pm-mini-gen3.png?raw=true)</v>
      </c>
      <c r="M68" s="34" t="str">
        <f>"[" &amp;setup[[#This Row],[MD-ImageOnly]] &amp; "](" &amp;setup[[#This Row],[webpage]] &amp; ")"</f>
        <v>[![img](https://github.com/RASBR/assets-public/blob/main/devices/shelly/shelly-1-pm-mini-gen3.png?raw=true =48x)](0)</v>
      </c>
      <c r="N68" s="34" t="str">
        <f>"| " &amp; setup[[#This Row],[MD-ImageLink]] &amp; " | " &amp; setup[[#This Row],[TableNameLink]] &amp; " | " &amp; setup[[#This Row],[Count]] &amp; " |"</f>
        <v>| [![img](https://github.com/RASBR/assets-public/blob/main/devices/shelly/shelly-1-pm-mini-gen3.png?raw=true =48x)](https://github.com/RASBR/assets-public/blob/main/devices/shelly/shelly-1-pm-mini-gen3.png?raw=true) | [shelly-1-pm-mini-gen3](0) | 0 |</v>
      </c>
      <c r="O68" s="35" t="str">
        <f>$F$13 &amp; $F$11   &amp;setup[[#This Row],[FullName]] &amp; $F$14 &amp;setup[[#This Row],[FullName]] &amp; $F$19</f>
        <v>&lt;img src="devices/shelly/shelly-1-pm-mini-gen3.png" alt="shelly-1-pm-mini-gen3.png" height="32"&gt;</v>
      </c>
      <c r="P68" s="35">
        <f>_xlfn.XLOOKUP(setup[[#This Row],[Name]],HelperTable[Name],HelperTable[Webpage])</f>
        <v>0</v>
      </c>
      <c r="Q68" s="35" t="str">
        <f>"[" &amp; setup[[#This Row],[Name]] &amp; "](" &amp; setup[[#This Row],[webpage]] &amp; ")"</f>
        <v>[shelly-1-pm-mini-gen3](0)</v>
      </c>
    </row>
    <row r="69" spans="2:17" ht="21.75" customHeight="1" x14ac:dyDescent="0.25"/>
    <row r="70" spans="2:17" ht="21.75" customHeight="1" x14ac:dyDescent="0.25"/>
    <row r="71" spans="2:17" ht="21.75" customHeight="1" x14ac:dyDescent="0.25"/>
    <row r="72" spans="2:17" ht="21.75" customHeight="1" x14ac:dyDescent="0.25"/>
    <row r="73" spans="2:17" ht="21.75" customHeight="1" x14ac:dyDescent="0.25"/>
    <row r="74" spans="2:17" ht="21.75" customHeight="1" x14ac:dyDescent="0.25"/>
    <row r="75" spans="2:17" ht="21.75" customHeight="1" x14ac:dyDescent="0.25"/>
    <row r="76" spans="2:17" ht="21.75" customHeight="1" x14ac:dyDescent="0.25"/>
    <row r="77" spans="2:17" ht="21.75" customHeight="1" x14ac:dyDescent="0.25"/>
    <row r="78" spans="2:17" ht="21.75" customHeight="1" x14ac:dyDescent="0.25"/>
    <row r="79" spans="2:17" ht="21.75" customHeight="1" x14ac:dyDescent="0.25"/>
    <row r="80" spans="2:17" ht="21.75" customHeight="1" x14ac:dyDescent="0.25"/>
    <row r="81" ht="21.75" customHeight="1" x14ac:dyDescent="0.25"/>
    <row r="82" ht="21.75" customHeight="1" x14ac:dyDescent="0.25"/>
    <row r="83" ht="21.75" customHeight="1" x14ac:dyDescent="0.25"/>
    <row r="84" ht="21.75" customHeight="1" x14ac:dyDescent="0.25"/>
    <row r="85" ht="21.75" customHeight="1" x14ac:dyDescent="0.25"/>
    <row r="86" ht="21.75" customHeight="1" x14ac:dyDescent="0.25"/>
    <row r="87" ht="21.75" customHeight="1" x14ac:dyDescent="0.25"/>
    <row r="88" ht="21.75" customHeight="1" x14ac:dyDescent="0.25"/>
    <row r="89" ht="21.75" customHeight="1" x14ac:dyDescent="0.25"/>
    <row r="90" ht="21.75" customHeight="1" x14ac:dyDescent="0.25"/>
    <row r="91" ht="21.75" customHeight="1" x14ac:dyDescent="0.25"/>
    <row r="92" ht="21.75" customHeight="1" x14ac:dyDescent="0.25"/>
    <row r="93" ht="21.75" customHeight="1" x14ac:dyDescent="0.25"/>
    <row r="94" ht="21.75" customHeight="1" x14ac:dyDescent="0.25"/>
    <row r="95" ht="21.75" customHeight="1" x14ac:dyDescent="0.25"/>
    <row r="96" ht="21.75" customHeight="1" x14ac:dyDescent="0.25"/>
    <row r="97" ht="21.75" customHeight="1" x14ac:dyDescent="0.25"/>
    <row r="98" ht="21.75" customHeight="1" x14ac:dyDescent="0.25"/>
    <row r="99" ht="21.75" customHeight="1" x14ac:dyDescent="0.25"/>
    <row r="100" ht="21.75" customHeight="1" x14ac:dyDescent="0.25"/>
    <row r="101" ht="21.75" customHeight="1" x14ac:dyDescent="0.25"/>
    <row r="102" ht="21.75" customHeight="1" x14ac:dyDescent="0.25"/>
    <row r="103" ht="21.75" customHeight="1" x14ac:dyDescent="0.25"/>
    <row r="104" ht="21.75" customHeight="1" x14ac:dyDescent="0.25"/>
    <row r="105" ht="21.75" customHeight="1" x14ac:dyDescent="0.25"/>
    <row r="106" ht="21.75" customHeight="1" x14ac:dyDescent="0.25"/>
    <row r="107" ht="21.75" customHeight="1" x14ac:dyDescent="0.25"/>
    <row r="108" ht="21.75" customHeight="1" x14ac:dyDescent="0.25"/>
    <row r="109" ht="21.75" customHeight="1" x14ac:dyDescent="0.25"/>
    <row r="110" ht="21.75" customHeight="1" x14ac:dyDescent="0.25"/>
    <row r="111" ht="21.75" customHeight="1" x14ac:dyDescent="0.25"/>
    <row r="112" ht="21.75" customHeight="1" x14ac:dyDescent="0.25"/>
    <row r="113" ht="21.75" customHeight="1" x14ac:dyDescent="0.25"/>
    <row r="114" ht="21.75" customHeight="1" x14ac:dyDescent="0.25"/>
    <row r="115" ht="21.75" customHeight="1" x14ac:dyDescent="0.25"/>
    <row r="116" ht="21.75" customHeight="1" x14ac:dyDescent="0.25"/>
    <row r="117" ht="21.75" customHeight="1" x14ac:dyDescent="0.25"/>
    <row r="118" ht="21.75" customHeight="1" x14ac:dyDescent="0.25"/>
    <row r="119" ht="21.75" customHeight="1" x14ac:dyDescent="0.25"/>
    <row r="120" ht="21.75" customHeight="1" x14ac:dyDescent="0.25"/>
    <row r="121" ht="21.75" customHeight="1" x14ac:dyDescent="0.25"/>
    <row r="122" ht="21.75" customHeight="1" x14ac:dyDescent="0.25"/>
    <row r="123" ht="21.75" customHeight="1" x14ac:dyDescent="0.25"/>
    <row r="124" ht="21.75" customHeight="1" x14ac:dyDescent="0.25"/>
    <row r="125" ht="21.75" customHeight="1" x14ac:dyDescent="0.25"/>
    <row r="126" ht="21.75" customHeight="1" x14ac:dyDescent="0.25"/>
    <row r="127" ht="21.75" customHeight="1" x14ac:dyDescent="0.25"/>
    <row r="128" ht="21.75" customHeight="1" x14ac:dyDescent="0.25"/>
    <row r="129" ht="21.75" customHeight="1" x14ac:dyDescent="0.25"/>
    <row r="130" ht="21.75" customHeight="1" x14ac:dyDescent="0.25"/>
    <row r="131" ht="21.75" customHeight="1" x14ac:dyDescent="0.25"/>
    <row r="132" ht="21.75" customHeight="1" x14ac:dyDescent="0.25"/>
    <row r="133" ht="21.75" customHeight="1" x14ac:dyDescent="0.25"/>
    <row r="134" ht="21.75" customHeight="1" x14ac:dyDescent="0.25"/>
    <row r="135" ht="21.75" customHeight="1" x14ac:dyDescent="0.25"/>
    <row r="136" ht="21.75" customHeight="1" x14ac:dyDescent="0.25"/>
    <row r="137" ht="21.75" customHeight="1" x14ac:dyDescent="0.25"/>
    <row r="138" ht="21.75" customHeight="1" x14ac:dyDescent="0.25"/>
    <row r="139" ht="21.75" customHeight="1" x14ac:dyDescent="0.25"/>
    <row r="140" ht="21.75" customHeight="1" x14ac:dyDescent="0.25"/>
    <row r="141" ht="21.75" customHeight="1" x14ac:dyDescent="0.25"/>
    <row r="142" ht="21.75" customHeight="1" x14ac:dyDescent="0.25"/>
    <row r="143" ht="21.75" customHeight="1" x14ac:dyDescent="0.25"/>
    <row r="144" ht="21.75" customHeight="1" x14ac:dyDescent="0.25"/>
    <row r="145" ht="21.75" customHeight="1" x14ac:dyDescent="0.25"/>
    <row r="146" ht="21.75" customHeight="1" x14ac:dyDescent="0.25"/>
    <row r="147" ht="21.75" customHeight="1" x14ac:dyDescent="0.25"/>
    <row r="148" ht="21.75" customHeight="1" x14ac:dyDescent="0.25"/>
    <row r="149" ht="21.75" customHeight="1" x14ac:dyDescent="0.25"/>
    <row r="150" ht="21.75" customHeight="1" x14ac:dyDescent="0.25"/>
    <row r="151" ht="21.75" customHeight="1" x14ac:dyDescent="0.25"/>
    <row r="152" ht="21.75" customHeight="1" x14ac:dyDescent="0.25"/>
    <row r="153" ht="21.75" customHeight="1" x14ac:dyDescent="0.25"/>
    <row r="154" ht="21.75" customHeight="1" x14ac:dyDescent="0.25"/>
    <row r="155" ht="21.75" customHeight="1" x14ac:dyDescent="0.25"/>
    <row r="156" ht="21.75" customHeight="1" x14ac:dyDescent="0.25"/>
    <row r="157" ht="21.75" customHeight="1" x14ac:dyDescent="0.25"/>
    <row r="158" ht="21.75" customHeight="1" x14ac:dyDescent="0.25"/>
    <row r="159" ht="21.75" customHeight="1" x14ac:dyDescent="0.25"/>
    <row r="160" ht="21.75" customHeight="1" x14ac:dyDescent="0.25"/>
    <row r="161" ht="21.75" customHeight="1" x14ac:dyDescent="0.25"/>
    <row r="162" ht="21.75" customHeight="1" x14ac:dyDescent="0.25"/>
    <row r="163" ht="21.75" customHeight="1" x14ac:dyDescent="0.25"/>
    <row r="164" ht="21.75" customHeight="1" x14ac:dyDescent="0.25"/>
    <row r="165" ht="21.75" customHeight="1" x14ac:dyDescent="0.25"/>
    <row r="166" ht="21.75" customHeight="1" x14ac:dyDescent="0.25"/>
    <row r="167" ht="21.75" customHeight="1" x14ac:dyDescent="0.25"/>
    <row r="168" ht="21.75" customHeight="1" x14ac:dyDescent="0.25"/>
    <row r="169" ht="21.75" customHeight="1" x14ac:dyDescent="0.25"/>
    <row r="170" ht="21.75" customHeight="1" x14ac:dyDescent="0.25"/>
    <row r="171" ht="21.75" customHeight="1" x14ac:dyDescent="0.25"/>
    <row r="172" ht="21.75" customHeight="1" x14ac:dyDescent="0.25"/>
    <row r="173" ht="21.75" customHeight="1" x14ac:dyDescent="0.25"/>
    <row r="174" ht="21.75" customHeight="1" x14ac:dyDescent="0.25"/>
    <row r="175" ht="21.75" customHeight="1" x14ac:dyDescent="0.25"/>
    <row r="176" ht="21.75" customHeight="1" x14ac:dyDescent="0.25"/>
    <row r="177" ht="21.75" customHeight="1" x14ac:dyDescent="0.25"/>
    <row r="178" ht="21.75" customHeight="1" x14ac:dyDescent="0.25"/>
    <row r="179" ht="21.75" customHeight="1" x14ac:dyDescent="0.25"/>
    <row r="180" ht="21.75" customHeight="1" x14ac:dyDescent="0.25"/>
    <row r="181" ht="21.75" customHeight="1" x14ac:dyDescent="0.25"/>
    <row r="182" ht="21.75" customHeight="1" x14ac:dyDescent="0.25"/>
    <row r="183" ht="21.75" customHeight="1" x14ac:dyDescent="0.25"/>
    <row r="184" ht="21.75" customHeight="1" x14ac:dyDescent="0.25"/>
    <row r="185" ht="21.75" customHeight="1" x14ac:dyDescent="0.25"/>
    <row r="186" ht="21.75" customHeight="1" x14ac:dyDescent="0.25"/>
    <row r="187" ht="21.75" customHeight="1" x14ac:dyDescent="0.25"/>
    <row r="188" ht="21.75" customHeight="1" x14ac:dyDescent="0.25"/>
    <row r="189" ht="21.75" customHeight="1" x14ac:dyDescent="0.25"/>
    <row r="190" ht="21.75" customHeight="1" x14ac:dyDescent="0.25"/>
    <row r="191" ht="21.75" customHeight="1" x14ac:dyDescent="0.25"/>
    <row r="192" ht="21.75" customHeight="1" x14ac:dyDescent="0.25"/>
    <row r="193" ht="21.75" customHeight="1" x14ac:dyDescent="0.25"/>
    <row r="194" ht="21.75" customHeight="1" x14ac:dyDescent="0.25"/>
    <row r="195" ht="21.75" customHeight="1" x14ac:dyDescent="0.25"/>
    <row r="196" ht="21.75" customHeight="1" x14ac:dyDescent="0.25"/>
    <row r="197" ht="21.75" customHeight="1" x14ac:dyDescent="0.25"/>
    <row r="198" ht="21.75" customHeight="1" x14ac:dyDescent="0.25"/>
    <row r="199" ht="21.75" customHeight="1" x14ac:dyDescent="0.25"/>
    <row r="200" ht="21.75" customHeight="1" x14ac:dyDescent="0.25"/>
    <row r="201" ht="21.75" customHeight="1" x14ac:dyDescent="0.25"/>
    <row r="202" ht="21.75" customHeight="1" x14ac:dyDescent="0.25"/>
    <row r="203" ht="21.75" customHeight="1" x14ac:dyDescent="0.25"/>
    <row r="204" ht="21.75" customHeight="1" x14ac:dyDescent="0.25"/>
    <row r="205" ht="21.75" customHeight="1" x14ac:dyDescent="0.25"/>
    <row r="206" ht="21.75" customHeight="1" x14ac:dyDescent="0.25"/>
    <row r="207" ht="21.75" customHeight="1" x14ac:dyDescent="0.25"/>
    <row r="208" ht="21.75" customHeight="1" x14ac:dyDescent="0.25"/>
    <row r="209" ht="21.75" customHeight="1" x14ac:dyDescent="0.25"/>
    <row r="210" ht="21.75" customHeight="1" x14ac:dyDescent="0.25"/>
    <row r="211" ht="21.75" customHeight="1" x14ac:dyDescent="0.25"/>
    <row r="212" ht="21.75" customHeight="1" x14ac:dyDescent="0.25"/>
    <row r="213" ht="21.75" customHeight="1" x14ac:dyDescent="0.25"/>
    <row r="214" ht="21.75" customHeight="1" x14ac:dyDescent="0.25"/>
    <row r="215" ht="21.75" customHeight="1" x14ac:dyDescent="0.25"/>
    <row r="216" ht="21.75" customHeight="1" x14ac:dyDescent="0.25"/>
    <row r="217" ht="21.75" customHeight="1" x14ac:dyDescent="0.25"/>
    <row r="218" ht="21.75" customHeight="1" x14ac:dyDescent="0.25"/>
    <row r="219" ht="21.75" customHeight="1" x14ac:dyDescent="0.25"/>
    <row r="220" ht="21.75" customHeight="1" x14ac:dyDescent="0.25"/>
    <row r="221" ht="21.75" customHeight="1" x14ac:dyDescent="0.25"/>
    <row r="222" ht="21.75" customHeight="1" x14ac:dyDescent="0.25"/>
    <row r="223" ht="21.75" customHeight="1" x14ac:dyDescent="0.25"/>
    <row r="224" ht="21.75" customHeight="1" x14ac:dyDescent="0.25"/>
    <row r="225" ht="21.75" customHeight="1" x14ac:dyDescent="0.25"/>
    <row r="226" ht="21.75" customHeight="1" x14ac:dyDescent="0.25"/>
    <row r="227" ht="21.75" customHeight="1" x14ac:dyDescent="0.25"/>
    <row r="228" ht="21.75" customHeight="1" x14ac:dyDescent="0.25"/>
    <row r="229" ht="21.75" customHeight="1" x14ac:dyDescent="0.25"/>
    <row r="230" ht="21.75" customHeight="1" x14ac:dyDescent="0.25"/>
    <row r="231" ht="21.75" customHeight="1" x14ac:dyDescent="0.25"/>
    <row r="232" ht="21.75" customHeight="1" x14ac:dyDescent="0.25"/>
    <row r="233" ht="21.75" customHeight="1" x14ac:dyDescent="0.25"/>
    <row r="234" ht="21.75" customHeight="1" x14ac:dyDescent="0.25"/>
    <row r="235" ht="21.75" customHeight="1" x14ac:dyDescent="0.25"/>
    <row r="236" ht="21.75" customHeight="1" x14ac:dyDescent="0.25"/>
    <row r="237" ht="21.75" customHeight="1" x14ac:dyDescent="0.25"/>
    <row r="238" ht="21.75" customHeight="1" x14ac:dyDescent="0.25"/>
    <row r="239" ht="21.75" customHeight="1" x14ac:dyDescent="0.25"/>
    <row r="240" ht="21.75" customHeight="1" x14ac:dyDescent="0.25"/>
    <row r="241" ht="21.75" customHeight="1" x14ac:dyDescent="0.25"/>
    <row r="242" ht="21.75" customHeight="1" x14ac:dyDescent="0.25"/>
    <row r="243" ht="21.75" customHeight="1" x14ac:dyDescent="0.25"/>
    <row r="244" ht="21.75" customHeight="1" x14ac:dyDescent="0.25"/>
    <row r="245" ht="21.75" customHeight="1" x14ac:dyDescent="0.25"/>
    <row r="246" ht="21.75" customHeight="1" x14ac:dyDescent="0.25"/>
    <row r="247" ht="21.75" customHeight="1" x14ac:dyDescent="0.25"/>
    <row r="248" ht="21.75" customHeight="1" x14ac:dyDescent="0.25"/>
    <row r="249" ht="21.75" customHeight="1" x14ac:dyDescent="0.25"/>
    <row r="250" ht="21.75" customHeight="1" x14ac:dyDescent="0.25"/>
    <row r="251" ht="21.75" customHeight="1" x14ac:dyDescent="0.25"/>
    <row r="252" ht="21.75" customHeight="1" x14ac:dyDescent="0.25"/>
    <row r="253" ht="21.75" customHeight="1" x14ac:dyDescent="0.25"/>
    <row r="254" ht="21.75" customHeight="1" x14ac:dyDescent="0.25"/>
    <row r="255" ht="21.75" customHeight="1" x14ac:dyDescent="0.25"/>
    <row r="256" ht="21.75" customHeight="1" x14ac:dyDescent="0.25"/>
    <row r="257" ht="21.75" customHeight="1" x14ac:dyDescent="0.25"/>
    <row r="258" ht="21.75" customHeight="1" x14ac:dyDescent="0.25"/>
    <row r="259" ht="21.75" customHeight="1" x14ac:dyDescent="0.25"/>
    <row r="260" ht="21.75" customHeight="1" x14ac:dyDescent="0.25"/>
    <row r="261" ht="21.75" customHeight="1" x14ac:dyDescent="0.25"/>
    <row r="262" ht="21.75" customHeight="1" x14ac:dyDescent="0.25"/>
    <row r="263" ht="21.75" customHeight="1" x14ac:dyDescent="0.25"/>
    <row r="264" ht="21.75" customHeight="1" x14ac:dyDescent="0.25"/>
    <row r="265" ht="21.75" customHeight="1" x14ac:dyDescent="0.25"/>
    <row r="266" ht="21.75" customHeight="1" x14ac:dyDescent="0.25"/>
    <row r="267" ht="21.75" customHeight="1" x14ac:dyDescent="0.25"/>
    <row r="268" ht="21.75" customHeight="1" x14ac:dyDescent="0.25"/>
    <row r="269" ht="21.75" customHeight="1" x14ac:dyDescent="0.25"/>
    <row r="270" ht="21.75" customHeight="1" x14ac:dyDescent="0.25"/>
    <row r="271" ht="21.75" customHeight="1" x14ac:dyDescent="0.25"/>
    <row r="272" ht="21.75" customHeight="1" x14ac:dyDescent="0.25"/>
    <row r="273" ht="21.75" customHeight="1" x14ac:dyDescent="0.25"/>
    <row r="274" ht="21.75" customHeight="1" x14ac:dyDescent="0.25"/>
    <row r="275" ht="21.75" customHeight="1" x14ac:dyDescent="0.25"/>
    <row r="276" ht="21.75" customHeight="1" x14ac:dyDescent="0.25"/>
    <row r="277" ht="21.75" customHeight="1" x14ac:dyDescent="0.25"/>
    <row r="278" ht="21.75" customHeight="1" x14ac:dyDescent="0.25"/>
    <row r="279" ht="21.75" customHeight="1" x14ac:dyDescent="0.25"/>
    <row r="280" ht="21.75" customHeight="1" x14ac:dyDescent="0.25"/>
    <row r="281" ht="21.75" customHeight="1" x14ac:dyDescent="0.25"/>
    <row r="282" ht="21.75" customHeight="1" x14ac:dyDescent="0.25"/>
    <row r="283" ht="21.75" customHeight="1" x14ac:dyDescent="0.25"/>
    <row r="284" ht="21.75" customHeight="1" x14ac:dyDescent="0.25"/>
    <row r="285" ht="21.75" customHeight="1" x14ac:dyDescent="0.25"/>
    <row r="286" ht="21.75" customHeight="1" x14ac:dyDescent="0.25"/>
    <row r="287" ht="21.75" customHeight="1" x14ac:dyDescent="0.25"/>
    <row r="288" ht="21.75" customHeight="1" x14ac:dyDescent="0.25"/>
    <row r="289" ht="21.75" customHeight="1" x14ac:dyDescent="0.25"/>
    <row r="290" ht="21.75" customHeight="1" x14ac:dyDescent="0.25"/>
    <row r="291" ht="21.75" customHeight="1" x14ac:dyDescent="0.25"/>
    <row r="292" ht="21.75" customHeight="1" x14ac:dyDescent="0.25"/>
    <row r="293" ht="21.75" customHeight="1" x14ac:dyDescent="0.25"/>
    <row r="294" ht="21.75" customHeight="1" x14ac:dyDescent="0.25"/>
    <row r="295" ht="21.75" customHeight="1" x14ac:dyDescent="0.25"/>
    <row r="296" ht="21.75" customHeight="1" x14ac:dyDescent="0.25"/>
    <row r="297" ht="21.75" customHeight="1" x14ac:dyDescent="0.25"/>
    <row r="298" ht="21.75" customHeight="1" x14ac:dyDescent="0.25"/>
    <row r="299" ht="21.75" customHeight="1" x14ac:dyDescent="0.25"/>
    <row r="300" ht="21.75" customHeight="1" x14ac:dyDescent="0.25"/>
    <row r="301" ht="21.75" customHeight="1" x14ac:dyDescent="0.25"/>
    <row r="302" ht="21.75" customHeight="1" x14ac:dyDescent="0.25"/>
    <row r="303" ht="21.75" customHeight="1" x14ac:dyDescent="0.25"/>
    <row r="304" ht="21.75" customHeight="1" x14ac:dyDescent="0.25"/>
    <row r="305" ht="21.75" customHeight="1" x14ac:dyDescent="0.25"/>
    <row r="306" ht="21.75" customHeight="1" x14ac:dyDescent="0.25"/>
    <row r="307" ht="21.75" customHeight="1" x14ac:dyDescent="0.25"/>
    <row r="308" ht="21.75" customHeight="1" x14ac:dyDescent="0.25"/>
    <row r="309" ht="21.75" customHeight="1" x14ac:dyDescent="0.25"/>
    <row r="310" ht="21.75" customHeight="1" x14ac:dyDescent="0.25"/>
    <row r="311" ht="21.75" customHeight="1" x14ac:dyDescent="0.25"/>
    <row r="312" ht="21.75" customHeight="1" x14ac:dyDescent="0.25"/>
    <row r="313" ht="21.75" customHeight="1" x14ac:dyDescent="0.25"/>
    <row r="314" ht="21.75" customHeight="1" x14ac:dyDescent="0.25"/>
    <row r="315" ht="21.75" customHeight="1" x14ac:dyDescent="0.25"/>
    <row r="316" ht="21.75" customHeight="1" x14ac:dyDescent="0.25"/>
    <row r="317" ht="21.75" customHeight="1" x14ac:dyDescent="0.25"/>
    <row r="318" ht="21.75" customHeight="1" x14ac:dyDescent="0.25"/>
    <row r="319" ht="21.75" customHeight="1" x14ac:dyDescent="0.25"/>
    <row r="320" ht="21.75" customHeight="1" x14ac:dyDescent="0.25"/>
    <row r="321" ht="21.75" customHeight="1" x14ac:dyDescent="0.25"/>
    <row r="322" ht="21.75" customHeight="1" x14ac:dyDescent="0.25"/>
    <row r="323" ht="21.75" customHeight="1" x14ac:dyDescent="0.25"/>
    <row r="324" ht="21.75" customHeight="1" x14ac:dyDescent="0.25"/>
    <row r="325" ht="21.75" customHeight="1" x14ac:dyDescent="0.25"/>
    <row r="326" ht="21.75" customHeight="1" x14ac:dyDescent="0.25"/>
    <row r="327" ht="21.75" customHeight="1" x14ac:dyDescent="0.25"/>
    <row r="328" ht="21.75" customHeight="1" x14ac:dyDescent="0.25"/>
    <row r="329" ht="21.75" customHeight="1" x14ac:dyDescent="0.25"/>
    <row r="330" ht="21.75" customHeight="1" x14ac:dyDescent="0.25"/>
    <row r="331" ht="21.75" customHeight="1" x14ac:dyDescent="0.25"/>
    <row r="332" ht="21.75" customHeight="1" x14ac:dyDescent="0.25"/>
    <row r="333" ht="21.75" customHeight="1" x14ac:dyDescent="0.25"/>
    <row r="334" ht="21.75" customHeight="1" x14ac:dyDescent="0.25"/>
    <row r="335" ht="21.75" customHeight="1" x14ac:dyDescent="0.25"/>
    <row r="336" ht="21.75" customHeight="1" x14ac:dyDescent="0.25"/>
    <row r="337" ht="21.75" customHeight="1" x14ac:dyDescent="0.25"/>
    <row r="338" ht="21.75" customHeight="1" x14ac:dyDescent="0.25"/>
    <row r="339" ht="21.75" customHeight="1" x14ac:dyDescent="0.25"/>
    <row r="340" ht="21.75" customHeight="1" x14ac:dyDescent="0.25"/>
    <row r="341" ht="21.75" customHeight="1" x14ac:dyDescent="0.25"/>
    <row r="342" ht="21.75" customHeight="1" x14ac:dyDescent="0.25"/>
    <row r="343" ht="21.75" customHeight="1" x14ac:dyDescent="0.25"/>
    <row r="344" ht="21.75" customHeight="1" x14ac:dyDescent="0.25"/>
    <row r="345" ht="21.75" customHeight="1" x14ac:dyDescent="0.25"/>
    <row r="346" ht="21.75" customHeight="1" x14ac:dyDescent="0.25"/>
    <row r="347" ht="21.75" customHeight="1" x14ac:dyDescent="0.25"/>
    <row r="348" ht="21.75" customHeight="1" x14ac:dyDescent="0.25"/>
    <row r="349" ht="21.75" customHeight="1" x14ac:dyDescent="0.25"/>
    <row r="350" ht="21.75" customHeight="1" x14ac:dyDescent="0.25"/>
    <row r="351" ht="21.75" customHeight="1" x14ac:dyDescent="0.25"/>
    <row r="352" ht="21.75" customHeight="1" x14ac:dyDescent="0.25"/>
    <row r="353" ht="21.75" customHeight="1" x14ac:dyDescent="0.25"/>
    <row r="354" ht="21.75" customHeight="1" x14ac:dyDescent="0.25"/>
    <row r="355" ht="21.75" customHeight="1" x14ac:dyDescent="0.25"/>
    <row r="356" ht="21.75" customHeight="1" x14ac:dyDescent="0.25"/>
    <row r="357" ht="21.75" customHeight="1" x14ac:dyDescent="0.25"/>
    <row r="358" ht="21.75" customHeight="1" x14ac:dyDescent="0.25"/>
    <row r="359" ht="21.75" customHeight="1" x14ac:dyDescent="0.25"/>
    <row r="360" ht="21.75" customHeight="1" x14ac:dyDescent="0.25"/>
    <row r="361" ht="21.75" customHeight="1" x14ac:dyDescent="0.25"/>
    <row r="362" ht="21.75" customHeight="1" x14ac:dyDescent="0.25"/>
    <row r="363" ht="21.75" customHeight="1" x14ac:dyDescent="0.25"/>
    <row r="364" ht="21.75" customHeight="1" x14ac:dyDescent="0.25"/>
    <row r="365" ht="21.75" customHeight="1" x14ac:dyDescent="0.25"/>
    <row r="366" ht="21.75" customHeight="1" x14ac:dyDescent="0.25"/>
    <row r="367" ht="21.75" customHeight="1" x14ac:dyDescent="0.25"/>
    <row r="368" ht="21.75" customHeight="1" x14ac:dyDescent="0.25"/>
    <row r="369" ht="21.75" customHeight="1" x14ac:dyDescent="0.25"/>
    <row r="370" ht="21.75" customHeight="1" x14ac:dyDescent="0.25"/>
    <row r="371" ht="21.75" customHeight="1" x14ac:dyDescent="0.25"/>
    <row r="372" ht="21.75" customHeight="1" x14ac:dyDescent="0.25"/>
    <row r="373" ht="21.75" customHeight="1" x14ac:dyDescent="0.25"/>
    <row r="374" ht="21.75" customHeight="1" x14ac:dyDescent="0.25"/>
    <row r="375" ht="21.75" customHeight="1" x14ac:dyDescent="0.25"/>
    <row r="376" ht="21.75" customHeight="1" x14ac:dyDescent="0.25"/>
    <row r="377" ht="21.75" customHeight="1" x14ac:dyDescent="0.25"/>
    <row r="378" ht="21.75" customHeight="1" x14ac:dyDescent="0.25"/>
    <row r="379" ht="21.75" customHeight="1" x14ac:dyDescent="0.25"/>
    <row r="380" ht="21.75" customHeight="1" x14ac:dyDescent="0.25"/>
    <row r="381" ht="21.75" customHeight="1" x14ac:dyDescent="0.25"/>
    <row r="382" ht="21.75" customHeight="1" x14ac:dyDescent="0.25"/>
    <row r="383" ht="21.75" customHeight="1" x14ac:dyDescent="0.25"/>
    <row r="384" ht="21.75" customHeight="1" x14ac:dyDescent="0.25"/>
    <row r="385" ht="21.75" customHeight="1" x14ac:dyDescent="0.25"/>
    <row r="386" ht="21.75" customHeight="1" x14ac:dyDescent="0.25"/>
    <row r="387" ht="21.75" customHeight="1" x14ac:dyDescent="0.25"/>
    <row r="388" ht="21.75" customHeight="1" x14ac:dyDescent="0.25"/>
    <row r="389" ht="21.75" customHeight="1" x14ac:dyDescent="0.25"/>
    <row r="390" ht="21.75" customHeight="1" x14ac:dyDescent="0.25"/>
    <row r="391" ht="21.75" customHeight="1" x14ac:dyDescent="0.25"/>
    <row r="392" ht="21.75" customHeight="1" x14ac:dyDescent="0.25"/>
    <row r="393" ht="21.75" customHeight="1" x14ac:dyDescent="0.25"/>
    <row r="394" ht="21.75" customHeight="1" x14ac:dyDescent="0.25"/>
    <row r="395" ht="21.75" customHeight="1" x14ac:dyDescent="0.25"/>
    <row r="396" ht="21.75" customHeight="1" x14ac:dyDescent="0.25"/>
    <row r="397" ht="21.75" customHeight="1" x14ac:dyDescent="0.25"/>
    <row r="398" ht="21.75" customHeight="1" x14ac:dyDescent="0.25"/>
    <row r="399" ht="21.75" customHeight="1" x14ac:dyDescent="0.25"/>
    <row r="400" ht="21.75" customHeight="1" x14ac:dyDescent="0.25"/>
    <row r="401" ht="21.75" customHeight="1" x14ac:dyDescent="0.25"/>
    <row r="402" ht="21.75" customHeight="1" x14ac:dyDescent="0.25"/>
    <row r="403" ht="21.75" customHeight="1" x14ac:dyDescent="0.25"/>
    <row r="404" ht="21.75" customHeight="1" x14ac:dyDescent="0.25"/>
    <row r="405" ht="21.75" customHeight="1" x14ac:dyDescent="0.25"/>
    <row r="406" ht="21.75" customHeight="1" x14ac:dyDescent="0.25"/>
    <row r="407" ht="21.75" customHeight="1" x14ac:dyDescent="0.25"/>
    <row r="408" ht="21.75" customHeight="1" x14ac:dyDescent="0.25"/>
    <row r="409" ht="21.75" customHeight="1" x14ac:dyDescent="0.25"/>
    <row r="410" ht="21.75" customHeight="1" x14ac:dyDescent="0.25"/>
    <row r="411" ht="21.75" customHeight="1" x14ac:dyDescent="0.25"/>
    <row r="412" ht="21.75" customHeight="1" x14ac:dyDescent="0.25"/>
    <row r="413" ht="21.75" customHeight="1" x14ac:dyDescent="0.25"/>
    <row r="414" ht="21.75" customHeight="1" x14ac:dyDescent="0.25"/>
    <row r="415" ht="21.75" customHeight="1" x14ac:dyDescent="0.25"/>
    <row r="416" ht="21.75" customHeight="1" x14ac:dyDescent="0.25"/>
    <row r="417" ht="21.75" customHeight="1" x14ac:dyDescent="0.25"/>
    <row r="418" ht="21.75" customHeight="1" x14ac:dyDescent="0.25"/>
    <row r="419" ht="21.75" customHeight="1" x14ac:dyDescent="0.25"/>
    <row r="420" ht="21.75" customHeight="1" x14ac:dyDescent="0.25"/>
    <row r="421" ht="21.75" customHeight="1" x14ac:dyDescent="0.25"/>
    <row r="422" ht="21.75" customHeight="1" x14ac:dyDescent="0.25"/>
    <row r="423" ht="21.75" customHeight="1" x14ac:dyDescent="0.25"/>
    <row r="424" ht="21.75" customHeight="1" x14ac:dyDescent="0.25"/>
    <row r="425" ht="21.75" customHeight="1" x14ac:dyDescent="0.25"/>
    <row r="426" ht="21.75" customHeight="1" x14ac:dyDescent="0.25"/>
    <row r="427" ht="21.75" customHeight="1" x14ac:dyDescent="0.25"/>
    <row r="428" ht="21.75" customHeight="1" x14ac:dyDescent="0.25"/>
    <row r="429" ht="21.75" customHeight="1" x14ac:dyDescent="0.25"/>
    <row r="430" ht="21.75" customHeight="1" x14ac:dyDescent="0.25"/>
    <row r="431" ht="21.75" customHeight="1" x14ac:dyDescent="0.25"/>
    <row r="432" ht="21.75" customHeight="1" x14ac:dyDescent="0.25"/>
    <row r="433" ht="21.75" customHeight="1" x14ac:dyDescent="0.25"/>
    <row r="434" ht="21.75" customHeight="1" x14ac:dyDescent="0.25"/>
    <row r="435" ht="21.75" customHeight="1" x14ac:dyDescent="0.25"/>
    <row r="436" ht="21.75" customHeight="1" x14ac:dyDescent="0.25"/>
    <row r="437" ht="21.75" customHeight="1" x14ac:dyDescent="0.25"/>
    <row r="438" ht="21.75" customHeight="1" x14ac:dyDescent="0.25"/>
    <row r="439" ht="21.75" customHeight="1" x14ac:dyDescent="0.25"/>
    <row r="440" ht="21.75" customHeight="1" x14ac:dyDescent="0.25"/>
    <row r="441" ht="21.75" customHeight="1" x14ac:dyDescent="0.25"/>
    <row r="442" ht="21.75" customHeight="1" x14ac:dyDescent="0.25"/>
    <row r="443" ht="21.75" customHeight="1" x14ac:dyDescent="0.25"/>
    <row r="444" ht="21.75" customHeight="1" x14ac:dyDescent="0.25"/>
    <row r="445" ht="21.75" customHeight="1" x14ac:dyDescent="0.25"/>
    <row r="446" ht="21.75" customHeight="1" x14ac:dyDescent="0.25"/>
    <row r="447" ht="21.75" customHeight="1" x14ac:dyDescent="0.25"/>
    <row r="448" ht="21.75" customHeight="1" x14ac:dyDescent="0.25"/>
    <row r="449" ht="21.75" customHeight="1" x14ac:dyDescent="0.25"/>
    <row r="450" ht="21.75" customHeight="1" x14ac:dyDescent="0.25"/>
    <row r="451" ht="21.75" customHeight="1" x14ac:dyDescent="0.25"/>
    <row r="452" ht="21.75" customHeight="1" x14ac:dyDescent="0.25"/>
    <row r="453" ht="21.75" customHeight="1" x14ac:dyDescent="0.25"/>
    <row r="454" ht="21.75" customHeight="1" x14ac:dyDescent="0.25"/>
    <row r="455" ht="21.75" customHeight="1" x14ac:dyDescent="0.25"/>
    <row r="456" ht="21.75" customHeight="1" x14ac:dyDescent="0.25"/>
    <row r="457" ht="21.75" customHeight="1" x14ac:dyDescent="0.25"/>
    <row r="458" ht="21.75" customHeight="1" x14ac:dyDescent="0.25"/>
    <row r="459" ht="21.75" customHeight="1" x14ac:dyDescent="0.25"/>
    <row r="460" ht="21.75" customHeight="1" x14ac:dyDescent="0.25"/>
    <row r="461" ht="21.75" customHeight="1" x14ac:dyDescent="0.25"/>
    <row r="462" ht="21.75" customHeight="1" x14ac:dyDescent="0.25"/>
    <row r="463" ht="21.75" customHeight="1" x14ac:dyDescent="0.25"/>
    <row r="464" ht="21.75" customHeight="1" x14ac:dyDescent="0.25"/>
    <row r="465" ht="21.75" customHeight="1" x14ac:dyDescent="0.25"/>
    <row r="466" ht="21.75" customHeight="1" x14ac:dyDescent="0.25"/>
    <row r="467" ht="21.75" customHeight="1" x14ac:dyDescent="0.25"/>
    <row r="468" ht="21.75" customHeight="1" x14ac:dyDescent="0.25"/>
    <row r="469" ht="21.75" customHeight="1" x14ac:dyDescent="0.25"/>
    <row r="470" ht="21.75" customHeight="1" x14ac:dyDescent="0.25"/>
    <row r="471" ht="21.75" customHeight="1" x14ac:dyDescent="0.25"/>
    <row r="472" ht="21.75" customHeight="1" x14ac:dyDescent="0.25"/>
    <row r="473" ht="21.75" customHeight="1" x14ac:dyDescent="0.25"/>
    <row r="474" ht="21.75" customHeight="1" x14ac:dyDescent="0.25"/>
    <row r="475" ht="21.75" customHeight="1" x14ac:dyDescent="0.25"/>
    <row r="476" ht="21.75" customHeight="1" x14ac:dyDescent="0.25"/>
    <row r="477" ht="21.75" customHeight="1" x14ac:dyDescent="0.25"/>
    <row r="478" ht="21.75" customHeight="1" x14ac:dyDescent="0.25"/>
    <row r="479" ht="21.75" customHeight="1" x14ac:dyDescent="0.25"/>
    <row r="480" ht="21.75" customHeight="1" x14ac:dyDescent="0.25"/>
    <row r="481" ht="21.75" customHeight="1" x14ac:dyDescent="0.25"/>
    <row r="482" ht="21.75" customHeight="1" x14ac:dyDescent="0.25"/>
    <row r="483" ht="21.75" customHeight="1" x14ac:dyDescent="0.25"/>
    <row r="484" ht="21.75" customHeight="1" x14ac:dyDescent="0.25"/>
    <row r="485" ht="21.75" customHeight="1" x14ac:dyDescent="0.25"/>
    <row r="486" ht="21.75" customHeight="1" x14ac:dyDescent="0.25"/>
    <row r="487" ht="21.75" customHeight="1" x14ac:dyDescent="0.25"/>
    <row r="488" ht="21.75" customHeight="1" x14ac:dyDescent="0.25"/>
    <row r="489" ht="21.75" customHeight="1" x14ac:dyDescent="0.25"/>
    <row r="490" ht="21.75" customHeight="1" x14ac:dyDescent="0.25"/>
    <row r="491" ht="21.75" customHeight="1" x14ac:dyDescent="0.25"/>
    <row r="492" ht="21.75" customHeight="1" x14ac:dyDescent="0.25"/>
    <row r="493" ht="21.75" customHeight="1" x14ac:dyDescent="0.25"/>
    <row r="494" ht="21.75" customHeight="1" x14ac:dyDescent="0.25"/>
    <row r="495" ht="21.75" customHeight="1" x14ac:dyDescent="0.25"/>
    <row r="496" ht="21.75" customHeight="1" x14ac:dyDescent="0.25"/>
    <row r="497" ht="21.75" customHeight="1" x14ac:dyDescent="0.25"/>
    <row r="498" ht="21.75" customHeight="1" x14ac:dyDescent="0.25"/>
    <row r="499" ht="21.75" customHeight="1" x14ac:dyDescent="0.25"/>
    <row r="500" ht="21.75" customHeight="1" x14ac:dyDescent="0.25"/>
    <row r="501" ht="21.75" customHeight="1" x14ac:dyDescent="0.25"/>
    <row r="502" ht="21.75" customHeight="1" x14ac:dyDescent="0.25"/>
    <row r="503" ht="21.75" customHeight="1" x14ac:dyDescent="0.25"/>
    <row r="504" ht="21.75" customHeight="1" x14ac:dyDescent="0.25"/>
    <row r="505" ht="21.75" customHeight="1" x14ac:dyDescent="0.25"/>
    <row r="506" ht="21.75" customHeight="1" x14ac:dyDescent="0.25"/>
    <row r="507" ht="21.75" customHeight="1" x14ac:dyDescent="0.25"/>
    <row r="508" ht="21.75" customHeight="1" x14ac:dyDescent="0.25"/>
    <row r="509" ht="21.75" customHeight="1" x14ac:dyDescent="0.25"/>
    <row r="510" ht="21.75" customHeight="1" x14ac:dyDescent="0.25"/>
    <row r="511" ht="21.75" customHeight="1" x14ac:dyDescent="0.25"/>
    <row r="512" ht="21.75" customHeight="1" x14ac:dyDescent="0.25"/>
    <row r="513" ht="21.75" customHeight="1" x14ac:dyDescent="0.25"/>
    <row r="514" ht="21.75" customHeight="1" x14ac:dyDescent="0.25"/>
    <row r="515" ht="21.75" customHeight="1" x14ac:dyDescent="0.25"/>
    <row r="516" ht="21.75" customHeight="1" x14ac:dyDescent="0.25"/>
    <row r="517" ht="21.75" customHeight="1" x14ac:dyDescent="0.25"/>
    <row r="518" ht="21.75" customHeight="1" x14ac:dyDescent="0.25"/>
    <row r="519" ht="21.75" customHeight="1" x14ac:dyDescent="0.25"/>
    <row r="520" ht="21.75" customHeight="1" x14ac:dyDescent="0.25"/>
    <row r="521" ht="21.75" customHeight="1" x14ac:dyDescent="0.25"/>
    <row r="522" ht="21.75" customHeight="1" x14ac:dyDescent="0.25"/>
    <row r="523" ht="21.75" customHeight="1" x14ac:dyDescent="0.25"/>
    <row r="524" ht="21.75" customHeight="1" x14ac:dyDescent="0.25"/>
    <row r="525" ht="21.75" customHeight="1" x14ac:dyDescent="0.25"/>
    <row r="526" ht="21.75" customHeight="1" x14ac:dyDescent="0.25"/>
    <row r="527" ht="21.75" customHeight="1" x14ac:dyDescent="0.25"/>
    <row r="528" ht="21.75" customHeight="1" x14ac:dyDescent="0.25"/>
    <row r="529" ht="21.75" customHeight="1" x14ac:dyDescent="0.25"/>
    <row r="530" ht="21.75" customHeight="1" x14ac:dyDescent="0.25"/>
    <row r="531" ht="21.75" customHeight="1" x14ac:dyDescent="0.25"/>
    <row r="532" ht="21.75" customHeight="1" x14ac:dyDescent="0.25"/>
    <row r="533" ht="21.75" customHeight="1" x14ac:dyDescent="0.25"/>
    <row r="534" ht="21.75" customHeight="1" x14ac:dyDescent="0.25"/>
    <row r="535" ht="375" customHeight="1" x14ac:dyDescent="0.25"/>
    <row r="536" ht="375" customHeight="1" x14ac:dyDescent="0.25"/>
    <row r="537" ht="405" customHeight="1" x14ac:dyDescent="0.25"/>
    <row r="538" ht="345" customHeight="1" x14ac:dyDescent="0.25"/>
    <row r="539" ht="390" customHeight="1" x14ac:dyDescent="0.25"/>
    <row r="540" ht="375" customHeight="1" x14ac:dyDescent="0.25"/>
    <row r="541" ht="345" customHeight="1" x14ac:dyDescent="0.25"/>
    <row r="542" ht="360" customHeight="1" x14ac:dyDescent="0.25"/>
    <row r="543" ht="390" customHeight="1" x14ac:dyDescent="0.25"/>
    <row r="544" ht="405" customHeight="1" x14ac:dyDescent="0.25"/>
    <row r="545" ht="390" customHeight="1" x14ac:dyDescent="0.25"/>
    <row r="546" ht="390" customHeight="1" x14ac:dyDescent="0.25"/>
    <row r="547" ht="375" customHeight="1" x14ac:dyDescent="0.25"/>
    <row r="548" ht="360" customHeight="1" x14ac:dyDescent="0.25"/>
    <row r="549" ht="390" customHeight="1" x14ac:dyDescent="0.25"/>
    <row r="550" ht="375" customHeight="1" x14ac:dyDescent="0.25"/>
    <row r="551" ht="390" customHeight="1" x14ac:dyDescent="0.25"/>
    <row r="552" ht="360" customHeight="1" x14ac:dyDescent="0.25"/>
    <row r="553" ht="360" customHeight="1" x14ac:dyDescent="0.25"/>
    <row r="554" ht="390" customHeight="1" x14ac:dyDescent="0.25"/>
    <row r="555" ht="390" customHeight="1" x14ac:dyDescent="0.25"/>
    <row r="556" ht="390" customHeight="1" x14ac:dyDescent="0.25"/>
    <row r="557" ht="390" customHeight="1" x14ac:dyDescent="0.25"/>
    <row r="559" ht="375" customHeight="1" x14ac:dyDescent="0.25"/>
    <row r="560" ht="405" customHeight="1" x14ac:dyDescent="0.25"/>
    <row r="561" ht="390" customHeight="1" x14ac:dyDescent="0.25"/>
    <row r="562" ht="375" customHeight="1" x14ac:dyDescent="0.25"/>
    <row r="563" ht="345" customHeight="1" x14ac:dyDescent="0.25"/>
    <row r="564" ht="375" customHeight="1" x14ac:dyDescent="0.25"/>
    <row r="565" ht="375" customHeight="1" x14ac:dyDescent="0.25"/>
    <row r="566" ht="375" customHeight="1" x14ac:dyDescent="0.25"/>
    <row r="570" ht="375" customHeight="1" x14ac:dyDescent="0.25"/>
    <row r="571" ht="390" customHeight="1" x14ac:dyDescent="0.25"/>
    <row r="572" ht="390" customHeight="1" x14ac:dyDescent="0.25"/>
    <row r="573" ht="375" customHeight="1" x14ac:dyDescent="0.25"/>
    <row r="574" ht="390" customHeight="1" x14ac:dyDescent="0.25"/>
    <row r="575" ht="390" customHeight="1" x14ac:dyDescent="0.25"/>
    <row r="576" ht="360" customHeight="1" x14ac:dyDescent="0.25"/>
    <row r="577" ht="390" customHeight="1" x14ac:dyDescent="0.25"/>
    <row r="578" ht="345" customHeight="1" x14ac:dyDescent="0.25"/>
    <row r="579" ht="345" customHeight="1" x14ac:dyDescent="0.25"/>
    <row r="580" ht="345" customHeight="1" x14ac:dyDescent="0.25"/>
    <row r="581" ht="360" customHeight="1" x14ac:dyDescent="0.25"/>
    <row r="582" ht="360" customHeight="1" x14ac:dyDescent="0.25"/>
    <row r="583" ht="390" customHeight="1" x14ac:dyDescent="0.25"/>
    <row r="584" ht="360" customHeight="1" x14ac:dyDescent="0.25"/>
    <row r="585" ht="345" customHeight="1" x14ac:dyDescent="0.25"/>
    <row r="586" ht="375" customHeight="1" x14ac:dyDescent="0.25"/>
    <row r="587" ht="360" customHeight="1" x14ac:dyDescent="0.25"/>
    <row r="588" ht="375" customHeight="1" x14ac:dyDescent="0.25"/>
    <row r="589" ht="345" customHeight="1" x14ac:dyDescent="0.25"/>
    <row r="590" ht="375" customHeight="1" x14ac:dyDescent="0.25"/>
    <row r="591" ht="345" customHeight="1" x14ac:dyDescent="0.25"/>
    <row r="592" ht="375" customHeight="1" x14ac:dyDescent="0.25"/>
    <row r="593" ht="360" customHeight="1" x14ac:dyDescent="0.25"/>
    <row r="594" ht="360" customHeight="1" x14ac:dyDescent="0.25"/>
    <row r="595" ht="390" customHeight="1" x14ac:dyDescent="0.25"/>
    <row r="596" ht="345" customHeight="1" x14ac:dyDescent="0.25"/>
    <row r="597" ht="375" customHeight="1" x14ac:dyDescent="0.25"/>
    <row r="598" ht="375" customHeight="1" x14ac:dyDescent="0.25"/>
    <row r="599" ht="375" customHeight="1" x14ac:dyDescent="0.25"/>
    <row r="600" ht="390" customHeight="1" x14ac:dyDescent="0.25"/>
    <row r="601" ht="390" customHeight="1" x14ac:dyDescent="0.25"/>
    <row r="602" ht="375" customHeight="1" x14ac:dyDescent="0.25"/>
    <row r="603" ht="375" customHeight="1" x14ac:dyDescent="0.25"/>
    <row r="605" ht="390" customHeight="1" x14ac:dyDescent="0.25"/>
    <row r="607" ht="390" customHeight="1" x14ac:dyDescent="0.25"/>
    <row r="608" ht="375" customHeight="1" x14ac:dyDescent="0.25"/>
    <row r="609" ht="360" customHeight="1" x14ac:dyDescent="0.25"/>
    <row r="610" ht="390" customHeight="1" x14ac:dyDescent="0.25"/>
    <row r="611" ht="375" customHeight="1" x14ac:dyDescent="0.25"/>
    <row r="612" ht="390" customHeight="1" x14ac:dyDescent="0.25"/>
    <row r="613" ht="345" customHeight="1" x14ac:dyDescent="0.25"/>
    <row r="614" ht="345" customHeight="1" x14ac:dyDescent="0.25"/>
    <row r="615" ht="375" customHeight="1" x14ac:dyDescent="0.25"/>
    <row r="616" ht="375" customHeight="1" x14ac:dyDescent="0.25"/>
    <row r="617" ht="345" customHeight="1" x14ac:dyDescent="0.25"/>
    <row r="618" ht="375" customHeight="1" x14ac:dyDescent="0.25"/>
    <row r="619" ht="390" customHeight="1" x14ac:dyDescent="0.25"/>
    <row r="620" ht="360" customHeight="1" x14ac:dyDescent="0.25"/>
    <row r="621" ht="390" customHeight="1" x14ac:dyDescent="0.25"/>
    <row r="622" ht="360" customHeight="1" x14ac:dyDescent="0.25"/>
    <row r="623" ht="375" customHeight="1" x14ac:dyDescent="0.25"/>
    <row r="624" ht="345" customHeight="1" x14ac:dyDescent="0.25"/>
    <row r="625" ht="390" customHeight="1" x14ac:dyDescent="0.25"/>
    <row r="626" ht="390" customHeight="1" x14ac:dyDescent="0.25"/>
    <row r="627" ht="405" customHeight="1" x14ac:dyDescent="0.25"/>
    <row r="628" ht="375" customHeight="1" x14ac:dyDescent="0.25"/>
    <row r="629" ht="345" customHeight="1" x14ac:dyDescent="0.25"/>
    <row r="630" ht="360" customHeight="1" x14ac:dyDescent="0.25"/>
    <row r="631" ht="390" customHeight="1" x14ac:dyDescent="0.25"/>
    <row r="632" ht="375" customHeight="1" x14ac:dyDescent="0.25"/>
    <row r="633" ht="375" customHeight="1" x14ac:dyDescent="0.25"/>
    <row r="634" ht="405" customHeight="1" x14ac:dyDescent="0.25"/>
    <row r="635" ht="345" customHeight="1" x14ac:dyDescent="0.25"/>
    <row r="636" ht="375" customHeight="1" x14ac:dyDescent="0.25"/>
    <row r="637" ht="405" customHeight="1" x14ac:dyDescent="0.25"/>
    <row r="639" ht="345" customHeight="1" x14ac:dyDescent="0.25"/>
    <row r="640" ht="345" customHeight="1" x14ac:dyDescent="0.25"/>
    <row r="641" ht="345" customHeight="1" x14ac:dyDescent="0.25"/>
    <row r="642" ht="390" customHeight="1" x14ac:dyDescent="0.25"/>
    <row r="643" ht="345" customHeight="1" x14ac:dyDescent="0.25"/>
    <row r="644" ht="375" customHeight="1" x14ac:dyDescent="0.25"/>
    <row r="645" ht="360" customHeight="1" x14ac:dyDescent="0.25"/>
    <row r="646" ht="345" customHeight="1" x14ac:dyDescent="0.25"/>
    <row r="647" ht="360" customHeight="1" x14ac:dyDescent="0.25"/>
    <row r="648" ht="375" customHeight="1" x14ac:dyDescent="0.25"/>
    <row r="649" ht="390" customHeight="1" x14ac:dyDescent="0.25"/>
    <row r="650" ht="390" customHeight="1" x14ac:dyDescent="0.25"/>
    <row r="651" ht="390" customHeight="1" x14ac:dyDescent="0.25"/>
    <row r="652" ht="360" customHeight="1" x14ac:dyDescent="0.25"/>
    <row r="654" ht="390" customHeight="1" x14ac:dyDescent="0.25"/>
    <row r="655" ht="375" customHeight="1" x14ac:dyDescent="0.25"/>
    <row r="656" ht="360" customHeight="1" x14ac:dyDescent="0.25"/>
    <row r="657" ht="375" customHeight="1" x14ac:dyDescent="0.25"/>
    <row r="658" ht="390" customHeight="1" x14ac:dyDescent="0.25"/>
    <row r="659" ht="345" customHeight="1" x14ac:dyDescent="0.25"/>
    <row r="660" ht="375" customHeight="1" x14ac:dyDescent="0.25"/>
    <row r="661" ht="375" customHeight="1" x14ac:dyDescent="0.25"/>
    <row r="662" ht="375" customHeight="1" x14ac:dyDescent="0.25"/>
    <row r="663" ht="390" customHeight="1" x14ac:dyDescent="0.25"/>
    <row r="664" ht="375" customHeight="1" x14ac:dyDescent="0.25"/>
    <row r="665" ht="345" customHeight="1" x14ac:dyDescent="0.25"/>
    <row r="666" ht="360" customHeight="1" x14ac:dyDescent="0.25"/>
    <row r="667" ht="345" customHeight="1" x14ac:dyDescent="0.25"/>
    <row r="668" ht="360" customHeight="1" x14ac:dyDescent="0.25"/>
    <row r="669" ht="390" customHeight="1" x14ac:dyDescent="0.25"/>
    <row r="670" ht="345" customHeight="1" x14ac:dyDescent="0.25"/>
    <row r="671" ht="390" customHeight="1" x14ac:dyDescent="0.25"/>
    <row r="672" ht="360" customHeight="1" x14ac:dyDescent="0.25"/>
    <row r="673" ht="345" customHeight="1" x14ac:dyDescent="0.25"/>
    <row r="674" ht="345" customHeight="1" x14ac:dyDescent="0.25"/>
    <row r="675" ht="345" customHeight="1" x14ac:dyDescent="0.25"/>
    <row r="676" ht="390" customHeight="1" x14ac:dyDescent="0.25"/>
    <row r="677" ht="375" customHeight="1" x14ac:dyDescent="0.25"/>
    <row r="678" ht="360" customHeight="1" x14ac:dyDescent="0.25"/>
    <row r="679" ht="360" customHeight="1" x14ac:dyDescent="0.25"/>
    <row r="680" ht="375" customHeight="1" x14ac:dyDescent="0.25"/>
    <row r="681" ht="390" customHeight="1" x14ac:dyDescent="0.25"/>
    <row r="683" ht="345" customHeight="1" x14ac:dyDescent="0.25"/>
    <row r="684" ht="375" customHeight="1" x14ac:dyDescent="0.25"/>
    <row r="685" ht="375" customHeight="1" x14ac:dyDescent="0.25"/>
    <row r="686" ht="345" customHeight="1" x14ac:dyDescent="0.25"/>
    <row r="687" ht="390" customHeight="1" x14ac:dyDescent="0.25"/>
    <row r="688" ht="375" customHeight="1" x14ac:dyDescent="0.25"/>
    <row r="689" ht="375" customHeight="1" x14ac:dyDescent="0.25"/>
    <row r="690" ht="390" customHeight="1" x14ac:dyDescent="0.25"/>
    <row r="691" ht="360" customHeight="1" x14ac:dyDescent="0.25"/>
    <row r="692" ht="390" customHeight="1" x14ac:dyDescent="0.25"/>
    <row r="693" ht="405" customHeight="1" x14ac:dyDescent="0.25"/>
    <row r="694" ht="390" customHeight="1" x14ac:dyDescent="0.25"/>
    <row r="695" ht="375" customHeight="1" x14ac:dyDescent="0.25"/>
    <row r="696" ht="375" customHeight="1" x14ac:dyDescent="0.25"/>
    <row r="697" ht="375" customHeight="1" x14ac:dyDescent="0.25"/>
    <row r="698" ht="405" customHeight="1" x14ac:dyDescent="0.25"/>
    <row r="699" ht="390" customHeight="1" x14ac:dyDescent="0.25"/>
    <row r="700" ht="390" customHeight="1" x14ac:dyDescent="0.25"/>
    <row r="702" ht="390" customHeight="1" x14ac:dyDescent="0.25"/>
    <row r="703" ht="360" customHeight="1" x14ac:dyDescent="0.25"/>
    <row r="704" ht="360" customHeight="1" x14ac:dyDescent="0.25"/>
    <row r="705" ht="345" customHeight="1" x14ac:dyDescent="0.25"/>
    <row r="706" ht="345" customHeight="1" x14ac:dyDescent="0.25"/>
    <row r="708" ht="375" customHeight="1" x14ac:dyDescent="0.25"/>
    <row r="709" ht="360" customHeight="1" x14ac:dyDescent="0.25"/>
    <row r="710" ht="375" customHeight="1" x14ac:dyDescent="0.25"/>
    <row r="711" ht="375" customHeight="1" x14ac:dyDescent="0.25"/>
    <row r="712" ht="375" customHeight="1" x14ac:dyDescent="0.25"/>
    <row r="713" ht="360" customHeight="1" x14ac:dyDescent="0.25"/>
    <row r="714" ht="390" customHeight="1" x14ac:dyDescent="0.25"/>
    <row r="715" ht="360" customHeight="1" x14ac:dyDescent="0.25"/>
    <row r="716" ht="390" customHeight="1" x14ac:dyDescent="0.25"/>
    <row r="717" ht="390" customHeight="1" x14ac:dyDescent="0.25"/>
    <row r="718" ht="375" customHeight="1" x14ac:dyDescent="0.25"/>
    <row r="720" ht="360" customHeight="1" x14ac:dyDescent="0.25"/>
    <row r="721" ht="375" customHeight="1" x14ac:dyDescent="0.25"/>
    <row r="723" ht="405" customHeight="1" x14ac:dyDescent="0.25"/>
    <row r="725" ht="390" customHeight="1" x14ac:dyDescent="0.25"/>
    <row r="726" ht="375" customHeight="1" x14ac:dyDescent="0.25"/>
    <row r="727" ht="345" customHeight="1" x14ac:dyDescent="0.25"/>
    <row r="728" ht="375" customHeight="1" x14ac:dyDescent="0.25"/>
    <row r="729" ht="345" customHeight="1" x14ac:dyDescent="0.25"/>
    <row r="730" ht="345" customHeight="1" x14ac:dyDescent="0.25"/>
    <row r="731" ht="360" customHeight="1" x14ac:dyDescent="0.25"/>
    <row r="732" ht="375" customHeight="1" x14ac:dyDescent="0.25"/>
    <row r="733" ht="390" customHeight="1" x14ac:dyDescent="0.25"/>
    <row r="734" ht="390" customHeight="1" x14ac:dyDescent="0.25"/>
    <row r="735" ht="375" customHeight="1" x14ac:dyDescent="0.25"/>
    <row r="736" ht="390" customHeight="1" x14ac:dyDescent="0.25"/>
    <row r="737" ht="360" customHeight="1" x14ac:dyDescent="0.25"/>
    <row r="738" ht="375" customHeight="1" x14ac:dyDescent="0.25"/>
    <row r="739" ht="345" customHeight="1" x14ac:dyDescent="0.25"/>
    <row r="740" ht="390" customHeight="1" x14ac:dyDescent="0.25"/>
    <row r="741" ht="360" customHeight="1" x14ac:dyDescent="0.25"/>
    <row r="742" ht="405" customHeight="1" x14ac:dyDescent="0.25"/>
    <row r="743" ht="375" customHeight="1" x14ac:dyDescent="0.25"/>
    <row r="744" ht="375" customHeight="1" x14ac:dyDescent="0.25"/>
    <row r="745" ht="390" customHeight="1" x14ac:dyDescent="0.25"/>
    <row r="746" ht="375" customHeight="1" x14ac:dyDescent="0.25"/>
    <row r="747" ht="390" customHeight="1" x14ac:dyDescent="0.25"/>
    <row r="748" ht="375" customHeight="1" x14ac:dyDescent="0.25"/>
    <row r="749" ht="360" customHeight="1" x14ac:dyDescent="0.25"/>
    <row r="750" ht="390" customHeight="1" x14ac:dyDescent="0.25"/>
    <row r="751" ht="405" customHeight="1" x14ac:dyDescent="0.25"/>
    <row r="753" ht="390" customHeight="1" x14ac:dyDescent="0.25"/>
    <row r="754" ht="360" customHeight="1" x14ac:dyDescent="0.25"/>
    <row r="755" ht="390" customHeight="1" x14ac:dyDescent="0.25"/>
    <row r="756" ht="390" customHeight="1" x14ac:dyDescent="0.25"/>
    <row r="757" ht="390" customHeight="1" x14ac:dyDescent="0.25"/>
    <row r="758" ht="390" customHeight="1" x14ac:dyDescent="0.25"/>
    <row r="759" ht="360" customHeight="1" x14ac:dyDescent="0.25"/>
    <row r="760" ht="405" customHeight="1" x14ac:dyDescent="0.25"/>
    <row r="761" ht="390" customHeight="1" x14ac:dyDescent="0.25"/>
    <row r="762" ht="375" customHeight="1" x14ac:dyDescent="0.25"/>
    <row r="763" ht="375" customHeight="1" x14ac:dyDescent="0.25"/>
    <row r="764" ht="375" customHeight="1" x14ac:dyDescent="0.25"/>
    <row r="765" ht="390" customHeight="1" x14ac:dyDescent="0.25"/>
    <row r="766" ht="360" customHeight="1" x14ac:dyDescent="0.25"/>
    <row r="767" ht="390" customHeight="1" x14ac:dyDescent="0.25"/>
    <row r="768" ht="390" customHeight="1" x14ac:dyDescent="0.25"/>
    <row r="769" ht="345" customHeight="1" x14ac:dyDescent="0.25"/>
    <row r="770" ht="390" customHeight="1" x14ac:dyDescent="0.25"/>
    <row r="771" ht="360" customHeight="1" x14ac:dyDescent="0.25"/>
    <row r="772" ht="375" customHeight="1" x14ac:dyDescent="0.25"/>
    <row r="773" ht="390" customHeight="1" x14ac:dyDescent="0.25"/>
    <row r="775" ht="405" customHeight="1" x14ac:dyDescent="0.25"/>
    <row r="776" ht="405" customHeight="1" x14ac:dyDescent="0.25"/>
    <row r="777" ht="390" customHeight="1" x14ac:dyDescent="0.25"/>
    <row r="778" ht="405" customHeight="1" x14ac:dyDescent="0.25"/>
    <row r="779" ht="375" customHeight="1" x14ac:dyDescent="0.25"/>
    <row r="780" ht="390" customHeight="1" x14ac:dyDescent="0.25"/>
    <row r="781" ht="360" customHeight="1" x14ac:dyDescent="0.25"/>
    <row r="782" ht="375" customHeight="1" x14ac:dyDescent="0.25"/>
    <row r="783" ht="390" customHeight="1" x14ac:dyDescent="0.25"/>
    <row r="784" ht="390" customHeight="1" x14ac:dyDescent="0.25"/>
    <row r="785" ht="360" customHeight="1" x14ac:dyDescent="0.25"/>
    <row r="786" ht="390" customHeight="1" x14ac:dyDescent="0.25"/>
    <row r="787" ht="390" customHeight="1" x14ac:dyDescent="0.25"/>
    <row r="788" ht="390" customHeight="1" x14ac:dyDescent="0.25"/>
    <row r="789" ht="375" customHeight="1" x14ac:dyDescent="0.25"/>
    <row r="790" ht="375" customHeight="1" x14ac:dyDescent="0.25"/>
    <row r="791" ht="360" customHeight="1" x14ac:dyDescent="0.25"/>
    <row r="792" ht="375" customHeight="1" x14ac:dyDescent="0.25"/>
    <row r="793" ht="375" customHeight="1" x14ac:dyDescent="0.25"/>
    <row r="794" ht="390" customHeight="1" x14ac:dyDescent="0.25"/>
    <row r="795" ht="375" customHeight="1" x14ac:dyDescent="0.25"/>
    <row r="796" ht="360" customHeight="1" x14ac:dyDescent="0.25"/>
    <row r="797" ht="375" customHeight="1" x14ac:dyDescent="0.25"/>
    <row r="798" ht="390" customHeight="1" x14ac:dyDescent="0.25"/>
    <row r="799" ht="360" customHeight="1" x14ac:dyDescent="0.25"/>
    <row r="800" ht="345" customHeight="1" x14ac:dyDescent="0.25"/>
    <row r="801" ht="375" customHeight="1" x14ac:dyDescent="0.25"/>
    <row r="802" ht="375" customHeight="1" x14ac:dyDescent="0.25"/>
    <row r="804" ht="405" customHeight="1" x14ac:dyDescent="0.25"/>
    <row r="805" ht="375" customHeight="1" x14ac:dyDescent="0.25"/>
    <row r="806" ht="390" customHeight="1" x14ac:dyDescent="0.25"/>
    <row r="807" ht="360" customHeight="1" x14ac:dyDescent="0.25"/>
    <row r="808" ht="360" customHeight="1" x14ac:dyDescent="0.25"/>
    <row r="809" ht="345" customHeight="1" x14ac:dyDescent="0.25"/>
    <row r="810" ht="360" customHeight="1" x14ac:dyDescent="0.25"/>
    <row r="811" ht="405" customHeight="1" x14ac:dyDescent="0.25"/>
    <row r="812" ht="390" customHeight="1" x14ac:dyDescent="0.25"/>
    <row r="813" ht="360" customHeight="1" x14ac:dyDescent="0.25"/>
    <row r="814" ht="345" customHeight="1" x14ac:dyDescent="0.25"/>
    <row r="815" ht="390" customHeight="1" x14ac:dyDescent="0.25"/>
    <row r="816" ht="360" customHeight="1" x14ac:dyDescent="0.25"/>
    <row r="817" ht="375" customHeight="1" x14ac:dyDescent="0.25"/>
    <row r="818" ht="375" customHeight="1" x14ac:dyDescent="0.25"/>
    <row r="819" ht="375" customHeight="1" x14ac:dyDescent="0.25"/>
    <row r="820" ht="375" customHeight="1" x14ac:dyDescent="0.25"/>
    <row r="821" ht="360" customHeight="1" x14ac:dyDescent="0.25"/>
    <row r="822" ht="405" customHeight="1" x14ac:dyDescent="0.25"/>
    <row r="823" ht="375" customHeight="1" x14ac:dyDescent="0.25"/>
    <row r="824" ht="360" customHeight="1" x14ac:dyDescent="0.25"/>
    <row r="825" ht="375" customHeight="1" x14ac:dyDescent="0.25"/>
    <row r="826" ht="390" customHeight="1" x14ac:dyDescent="0.25"/>
    <row r="827" ht="360" customHeight="1" x14ac:dyDescent="0.25"/>
    <row r="828" ht="390" customHeight="1" x14ac:dyDescent="0.25"/>
    <row r="829" ht="375" customHeight="1" x14ac:dyDescent="0.25"/>
    <row r="831" ht="375" customHeight="1" x14ac:dyDescent="0.25"/>
    <row r="832" ht="375" customHeight="1" x14ac:dyDescent="0.25"/>
    <row r="833" ht="390" customHeight="1" x14ac:dyDescent="0.25"/>
    <row r="834" ht="405" customHeight="1" x14ac:dyDescent="0.25"/>
    <row r="838" ht="405" customHeight="1" x14ac:dyDescent="0.25"/>
    <row r="839" ht="405" customHeight="1" x14ac:dyDescent="0.25"/>
    <row r="844" ht="405" customHeight="1" x14ac:dyDescent="0.25"/>
    <row r="845" ht="405" customHeight="1" x14ac:dyDescent="0.25"/>
    <row r="847" ht="405" customHeight="1" x14ac:dyDescent="0.25"/>
    <row r="848" ht="375" customHeight="1" x14ac:dyDescent="0.25"/>
    <row r="849" ht="360" customHeight="1" x14ac:dyDescent="0.25"/>
    <row r="850" ht="360" customHeight="1" x14ac:dyDescent="0.25"/>
    <row r="851" ht="360" customHeight="1" x14ac:dyDescent="0.25"/>
    <row r="853" ht="360" customHeight="1" x14ac:dyDescent="0.25"/>
    <row r="854" ht="375" customHeight="1" x14ac:dyDescent="0.25"/>
    <row r="855" ht="375" customHeight="1" x14ac:dyDescent="0.25"/>
    <row r="856" ht="360" customHeight="1" x14ac:dyDescent="0.25"/>
    <row r="857" ht="390" customHeight="1" x14ac:dyDescent="0.25"/>
    <row r="858" ht="375" customHeight="1" x14ac:dyDescent="0.25"/>
    <row r="859" ht="360" customHeight="1" x14ac:dyDescent="0.25"/>
    <row r="860" ht="375" customHeight="1" x14ac:dyDescent="0.25"/>
    <row r="861" ht="390" customHeight="1" x14ac:dyDescent="0.25"/>
    <row r="862" ht="405" customHeight="1" x14ac:dyDescent="0.25"/>
    <row r="863" ht="375" customHeight="1" x14ac:dyDescent="0.25"/>
    <row r="864" ht="360" customHeight="1" x14ac:dyDescent="0.25"/>
    <row r="865" ht="390" customHeight="1" x14ac:dyDescent="0.25"/>
    <row r="866" ht="390" customHeight="1" x14ac:dyDescent="0.25"/>
    <row r="867" ht="345" customHeight="1" x14ac:dyDescent="0.25"/>
    <row r="868" ht="375" customHeight="1" x14ac:dyDescent="0.25"/>
    <row r="869" ht="345" customHeight="1" x14ac:dyDescent="0.25"/>
    <row r="870" ht="360" customHeight="1" x14ac:dyDescent="0.25"/>
    <row r="871" ht="360" customHeight="1" x14ac:dyDescent="0.25"/>
    <row r="872" ht="360" customHeight="1" x14ac:dyDescent="0.25"/>
    <row r="873" ht="360" customHeight="1" x14ac:dyDescent="0.25"/>
    <row r="874" ht="375" customHeight="1" x14ac:dyDescent="0.25"/>
    <row r="875" ht="390" customHeight="1" x14ac:dyDescent="0.25"/>
    <row r="876" ht="405" customHeight="1" x14ac:dyDescent="0.25"/>
    <row r="877" ht="360" customHeight="1" x14ac:dyDescent="0.25"/>
    <row r="878" ht="360" customHeight="1" x14ac:dyDescent="0.25"/>
    <row r="879" ht="390" customHeight="1" x14ac:dyDescent="0.25"/>
    <row r="880" ht="375" customHeight="1" x14ac:dyDescent="0.25"/>
    <row r="881" ht="405" customHeight="1" x14ac:dyDescent="0.25"/>
    <row r="882" ht="375" customHeight="1" x14ac:dyDescent="0.25"/>
    <row r="883" ht="360" customHeight="1" x14ac:dyDescent="0.25"/>
    <row r="884" ht="390" customHeight="1" x14ac:dyDescent="0.25"/>
    <row r="885" ht="345" customHeight="1" x14ac:dyDescent="0.25"/>
    <row r="886" ht="390" customHeight="1" x14ac:dyDescent="0.25"/>
    <row r="887" ht="360" customHeight="1" x14ac:dyDescent="0.25"/>
    <row r="888" ht="375" customHeight="1" x14ac:dyDescent="0.25"/>
    <row r="889" ht="360" customHeight="1" x14ac:dyDescent="0.25"/>
    <row r="890" ht="375" customHeight="1" x14ac:dyDescent="0.25"/>
    <row r="891" ht="360" customHeight="1" x14ac:dyDescent="0.25"/>
    <row r="892" ht="390" customHeight="1" x14ac:dyDescent="0.25"/>
    <row r="893" ht="390" customHeight="1" x14ac:dyDescent="0.25"/>
    <row r="894" ht="390" customHeight="1" x14ac:dyDescent="0.25"/>
    <row r="895" ht="360" customHeight="1" x14ac:dyDescent="0.25"/>
    <row r="896" ht="390" customHeight="1" x14ac:dyDescent="0.25"/>
    <row r="897" ht="375" customHeight="1" x14ac:dyDescent="0.25"/>
    <row r="898" ht="390" customHeight="1" x14ac:dyDescent="0.25"/>
    <row r="899" ht="375" customHeight="1" x14ac:dyDescent="0.25"/>
    <row r="900" ht="405" customHeight="1" x14ac:dyDescent="0.25"/>
    <row r="901" ht="375" customHeight="1" x14ac:dyDescent="0.25"/>
    <row r="902" ht="390" customHeight="1" x14ac:dyDescent="0.25"/>
    <row r="904" ht="390" customHeight="1" x14ac:dyDescent="0.25"/>
    <row r="905" ht="390" customHeight="1" x14ac:dyDescent="0.25"/>
    <row r="906" ht="390" customHeight="1" x14ac:dyDescent="0.25"/>
    <row r="907" ht="405" customHeight="1" x14ac:dyDescent="0.25"/>
    <row r="908" ht="405" customHeight="1" x14ac:dyDescent="0.25"/>
    <row r="909" ht="390" customHeight="1" x14ac:dyDescent="0.25"/>
    <row r="910" ht="405" customHeight="1" x14ac:dyDescent="0.25"/>
    <row r="911" ht="390" customHeight="1" x14ac:dyDescent="0.25"/>
    <row r="912" ht="375" customHeight="1" x14ac:dyDescent="0.25"/>
    <row r="913" ht="375" customHeight="1" x14ac:dyDescent="0.25"/>
    <row r="914" ht="375" customHeight="1" x14ac:dyDescent="0.25"/>
    <row r="915" ht="360" customHeight="1" x14ac:dyDescent="0.25"/>
    <row r="916" ht="390" customHeight="1" x14ac:dyDescent="0.25"/>
    <row r="918" ht="390" customHeight="1" x14ac:dyDescent="0.25"/>
    <row r="920" ht="390" customHeight="1" x14ac:dyDescent="0.25"/>
    <row r="921" ht="390" customHeight="1" x14ac:dyDescent="0.25"/>
    <row r="922" ht="390" customHeight="1" x14ac:dyDescent="0.25"/>
    <row r="923" ht="360" customHeight="1" x14ac:dyDescent="0.25"/>
    <row r="924" ht="390" customHeight="1" x14ac:dyDescent="0.25"/>
    <row r="925" ht="360" customHeight="1" x14ac:dyDescent="0.25"/>
    <row r="926" ht="375" customHeight="1" x14ac:dyDescent="0.25"/>
    <row r="927" ht="360" customHeight="1" x14ac:dyDescent="0.25"/>
    <row r="928" ht="360" customHeight="1" x14ac:dyDescent="0.25"/>
    <row r="929" ht="390" customHeight="1" x14ac:dyDescent="0.25"/>
    <row r="930" ht="375" customHeight="1" x14ac:dyDescent="0.25"/>
    <row r="931" ht="360" customHeight="1" x14ac:dyDescent="0.25"/>
    <row r="932" ht="390" customHeight="1" x14ac:dyDescent="0.25"/>
    <row r="933" ht="375" customHeight="1" x14ac:dyDescent="0.25"/>
    <row r="934" ht="345" customHeight="1" x14ac:dyDescent="0.25"/>
    <row r="935" ht="345" customHeight="1" x14ac:dyDescent="0.25"/>
    <row r="936" ht="390" customHeight="1" x14ac:dyDescent="0.25"/>
    <row r="937" ht="390" customHeight="1" x14ac:dyDescent="0.25"/>
    <row r="938" ht="390" customHeight="1" x14ac:dyDescent="0.25"/>
    <row r="940" ht="390" customHeight="1" x14ac:dyDescent="0.25"/>
    <row r="941" ht="375" customHeight="1" x14ac:dyDescent="0.25"/>
    <row r="942" ht="390" customHeight="1" x14ac:dyDescent="0.25"/>
    <row r="943" ht="390" customHeight="1" x14ac:dyDescent="0.25"/>
    <row r="944" ht="405" customHeight="1" x14ac:dyDescent="0.25"/>
    <row r="945" ht="390" customHeight="1" x14ac:dyDescent="0.25"/>
    <row r="946" ht="390" customHeight="1" x14ac:dyDescent="0.25"/>
    <row r="947" ht="390" customHeight="1" x14ac:dyDescent="0.25"/>
    <row r="948" ht="375" customHeight="1" x14ac:dyDescent="0.25"/>
    <row r="949" ht="390" customHeight="1" x14ac:dyDescent="0.25"/>
    <row r="952" ht="390" customHeight="1" x14ac:dyDescent="0.25"/>
    <row r="953" ht="405" customHeight="1" x14ac:dyDescent="0.25"/>
    <row r="954" ht="390" customHeight="1" x14ac:dyDescent="0.25"/>
    <row r="955" ht="375" customHeight="1" x14ac:dyDescent="0.25"/>
    <row r="956" ht="360" customHeight="1" x14ac:dyDescent="0.25"/>
    <row r="957" ht="360" customHeight="1" x14ac:dyDescent="0.25"/>
    <row r="958" ht="375" customHeight="1" x14ac:dyDescent="0.25"/>
    <row r="959" ht="345" customHeight="1" x14ac:dyDescent="0.25"/>
    <row r="960" ht="375" customHeight="1" x14ac:dyDescent="0.25"/>
    <row r="961" ht="375" customHeight="1" x14ac:dyDescent="0.25"/>
    <row r="962" ht="390" customHeight="1" x14ac:dyDescent="0.25"/>
    <row r="964" ht="390" customHeight="1" x14ac:dyDescent="0.25"/>
    <row r="965" ht="405" customHeight="1" x14ac:dyDescent="0.25"/>
    <row r="966" ht="375" customHeight="1" x14ac:dyDescent="0.25"/>
    <row r="967" ht="390" customHeight="1" x14ac:dyDescent="0.25"/>
    <row r="968" ht="405" customHeight="1" x14ac:dyDescent="0.25"/>
    <row r="969" ht="390" customHeight="1" x14ac:dyDescent="0.25"/>
    <row r="970" ht="345" customHeight="1" x14ac:dyDescent="0.25"/>
    <row r="971" ht="375" customHeight="1" x14ac:dyDescent="0.25"/>
    <row r="972" ht="405" customHeight="1" x14ac:dyDescent="0.25"/>
    <row r="973" ht="390" customHeight="1" x14ac:dyDescent="0.25"/>
    <row r="974" ht="375" customHeight="1" x14ac:dyDescent="0.25"/>
    <row r="976" ht="375" customHeight="1" x14ac:dyDescent="0.25"/>
    <row r="977" ht="345" customHeight="1" x14ac:dyDescent="0.25"/>
    <row r="978" ht="375" customHeight="1" x14ac:dyDescent="0.25"/>
    <row r="979" ht="360" customHeight="1" x14ac:dyDescent="0.25"/>
    <row r="980" ht="405" customHeight="1" x14ac:dyDescent="0.25"/>
    <row r="981" ht="390" customHeight="1" x14ac:dyDescent="0.25"/>
    <row r="982" ht="390" customHeight="1" x14ac:dyDescent="0.25"/>
    <row r="983" ht="360" customHeight="1" x14ac:dyDescent="0.25"/>
    <row r="984" ht="375" customHeight="1" x14ac:dyDescent="0.25"/>
    <row r="985" ht="405" customHeight="1" x14ac:dyDescent="0.25"/>
    <row r="986" ht="375" customHeight="1" x14ac:dyDescent="0.25"/>
    <row r="987" ht="360" customHeight="1" x14ac:dyDescent="0.25"/>
    <row r="988" ht="375" customHeight="1" x14ac:dyDescent="0.25"/>
    <row r="989" ht="390" customHeight="1" x14ac:dyDescent="0.25"/>
    <row r="990" ht="375" customHeight="1" x14ac:dyDescent="0.25"/>
    <row r="991" ht="390" customHeight="1" x14ac:dyDescent="0.25"/>
    <row r="992" ht="360" customHeight="1" x14ac:dyDescent="0.25"/>
    <row r="993" ht="360" customHeight="1" x14ac:dyDescent="0.25"/>
    <row r="994" ht="375" customHeight="1" x14ac:dyDescent="0.25"/>
    <row r="995" ht="360" customHeight="1" x14ac:dyDescent="0.25"/>
    <row r="996" ht="390" customHeight="1" x14ac:dyDescent="0.25"/>
    <row r="997" ht="375" customHeight="1" x14ac:dyDescent="0.25"/>
    <row r="998" ht="390" customHeight="1" x14ac:dyDescent="0.25"/>
    <row r="999" ht="360" customHeight="1" x14ac:dyDescent="0.25"/>
    <row r="1000" ht="390" customHeight="1" x14ac:dyDescent="0.25"/>
    <row r="1001" ht="375" customHeight="1" x14ac:dyDescent="0.25"/>
    <row r="1002" ht="345" customHeight="1" x14ac:dyDescent="0.25"/>
    <row r="1003" ht="375" customHeight="1" x14ac:dyDescent="0.25"/>
    <row r="1004" ht="390" customHeight="1" x14ac:dyDescent="0.25"/>
    <row r="1005" ht="360" customHeight="1" x14ac:dyDescent="0.25"/>
    <row r="1006" ht="375" customHeight="1" x14ac:dyDescent="0.25"/>
    <row r="1007" ht="360" customHeight="1" x14ac:dyDescent="0.25"/>
    <row r="1008" ht="390" customHeight="1" x14ac:dyDescent="0.25"/>
    <row r="1009" ht="345" customHeight="1" x14ac:dyDescent="0.25"/>
    <row r="1010" ht="375" customHeight="1" x14ac:dyDescent="0.25"/>
    <row r="1011" ht="390" customHeight="1" x14ac:dyDescent="0.25"/>
    <row r="1012" ht="375" customHeight="1" x14ac:dyDescent="0.25"/>
    <row r="1013" ht="360" customHeight="1" x14ac:dyDescent="0.25"/>
    <row r="1014" ht="360" customHeight="1" x14ac:dyDescent="0.25"/>
    <row r="1015" ht="375" customHeight="1" x14ac:dyDescent="0.25"/>
    <row r="1016" ht="375" customHeight="1" x14ac:dyDescent="0.25"/>
    <row r="1017" ht="390" customHeight="1" x14ac:dyDescent="0.25"/>
    <row r="1018" ht="390" customHeight="1" x14ac:dyDescent="0.25"/>
    <row r="1021" ht="390" customHeight="1" x14ac:dyDescent="0.25"/>
    <row r="1022" ht="375" customHeight="1" x14ac:dyDescent="0.25"/>
    <row r="1023" ht="360" customHeight="1" x14ac:dyDescent="0.25"/>
    <row r="1024" ht="390" customHeight="1" x14ac:dyDescent="0.25"/>
    <row r="1026" ht="390" customHeight="1" x14ac:dyDescent="0.25"/>
    <row r="1027" ht="390" customHeight="1" x14ac:dyDescent="0.25"/>
    <row r="1028" ht="390" customHeight="1" x14ac:dyDescent="0.25"/>
    <row r="1030" ht="390" customHeight="1" x14ac:dyDescent="0.25"/>
    <row r="1031" ht="390" customHeight="1" x14ac:dyDescent="0.25"/>
    <row r="1032" ht="390" customHeight="1" x14ac:dyDescent="0.25"/>
    <row r="1033" ht="375" customHeight="1" x14ac:dyDescent="0.25"/>
    <row r="1034" ht="405" customHeight="1" x14ac:dyDescent="0.25"/>
    <row r="1035" ht="375" customHeight="1" x14ac:dyDescent="0.25"/>
    <row r="1036" ht="345" customHeight="1" x14ac:dyDescent="0.25"/>
    <row r="1037" ht="390" customHeight="1" x14ac:dyDescent="0.25"/>
    <row r="1038" ht="390" customHeight="1" x14ac:dyDescent="0.25"/>
    <row r="1039" ht="390" customHeight="1" x14ac:dyDescent="0.25"/>
    <row r="1040" ht="375" customHeight="1" x14ac:dyDescent="0.25"/>
    <row r="1041" ht="375" customHeight="1" x14ac:dyDescent="0.25"/>
    <row r="1042" ht="345" customHeight="1" x14ac:dyDescent="0.25"/>
    <row r="1043" ht="405" customHeight="1" x14ac:dyDescent="0.25"/>
    <row r="1044" ht="375" customHeight="1" x14ac:dyDescent="0.25"/>
    <row r="1045" ht="405" customHeight="1" x14ac:dyDescent="0.25"/>
    <row r="1046" ht="375" customHeight="1" x14ac:dyDescent="0.25"/>
    <row r="1047" ht="360" customHeight="1" x14ac:dyDescent="0.25"/>
    <row r="1048" ht="375" customHeight="1" x14ac:dyDescent="0.25"/>
    <row r="1049" ht="375" customHeight="1" x14ac:dyDescent="0.25"/>
    <row r="1050" ht="390" customHeight="1" x14ac:dyDescent="0.25"/>
    <row r="1051" ht="375" customHeight="1" x14ac:dyDescent="0.25"/>
    <row r="1052" ht="375" customHeight="1" x14ac:dyDescent="0.25"/>
    <row r="1053" ht="375" customHeight="1" x14ac:dyDescent="0.25"/>
    <row r="1054" ht="345" customHeight="1" x14ac:dyDescent="0.25"/>
    <row r="1055" ht="375" customHeight="1" x14ac:dyDescent="0.25"/>
    <row r="1056" ht="375" customHeight="1" x14ac:dyDescent="0.25"/>
    <row r="1057" ht="360" customHeight="1" x14ac:dyDescent="0.25"/>
    <row r="1058" ht="390" customHeight="1" x14ac:dyDescent="0.25"/>
    <row r="1059" ht="345" customHeight="1" x14ac:dyDescent="0.25"/>
    <row r="1060" ht="375" customHeight="1" x14ac:dyDescent="0.25"/>
    <row r="1061" ht="390" customHeight="1" x14ac:dyDescent="0.25"/>
    <row r="1062" ht="360" customHeight="1" x14ac:dyDescent="0.25"/>
    <row r="1063" ht="375" customHeight="1" x14ac:dyDescent="0.25"/>
    <row r="1064" ht="405" customHeight="1" x14ac:dyDescent="0.25"/>
    <row r="1065" ht="375" customHeight="1" x14ac:dyDescent="0.25"/>
    <row r="1066" ht="375" customHeight="1" x14ac:dyDescent="0.25"/>
    <row r="1067" ht="360" customHeight="1" x14ac:dyDescent="0.25"/>
    <row r="1068" ht="390" customHeight="1" x14ac:dyDescent="0.25"/>
    <row r="1069" ht="360" customHeight="1" x14ac:dyDescent="0.25"/>
    <row r="1070" ht="405" customHeight="1" x14ac:dyDescent="0.25"/>
    <row r="1071" ht="390" customHeight="1" x14ac:dyDescent="0.25"/>
    <row r="1072" ht="375" customHeight="1" x14ac:dyDescent="0.25"/>
    <row r="1073" ht="360" customHeight="1" x14ac:dyDescent="0.25"/>
    <row r="1074" ht="375" customHeight="1" x14ac:dyDescent="0.25"/>
    <row r="1075" ht="375" customHeight="1" x14ac:dyDescent="0.25"/>
    <row r="1076" ht="375" customHeight="1" x14ac:dyDescent="0.25"/>
    <row r="1078" ht="390" customHeight="1" x14ac:dyDescent="0.25"/>
    <row r="1079" ht="390" customHeight="1" x14ac:dyDescent="0.25"/>
    <row r="1080" ht="390" customHeight="1" x14ac:dyDescent="0.25"/>
    <row r="1081" ht="375" customHeight="1" x14ac:dyDescent="0.25"/>
    <row r="1082" ht="390" customHeight="1" x14ac:dyDescent="0.25"/>
    <row r="1083" ht="360" customHeight="1" x14ac:dyDescent="0.25"/>
    <row r="1084" ht="345" customHeight="1" x14ac:dyDescent="0.25"/>
    <row r="1085" ht="375" customHeight="1" x14ac:dyDescent="0.25"/>
    <row r="1086" ht="375" customHeight="1" x14ac:dyDescent="0.25"/>
    <row r="1087" ht="390" customHeight="1" x14ac:dyDescent="0.25"/>
    <row r="1088" ht="390" customHeight="1" x14ac:dyDescent="0.25"/>
    <row r="1089" ht="375" customHeight="1" x14ac:dyDescent="0.25"/>
    <row r="1090" ht="390" customHeight="1" x14ac:dyDescent="0.25"/>
    <row r="1091" ht="390" customHeight="1" x14ac:dyDescent="0.25"/>
    <row r="1092" ht="360" customHeight="1" x14ac:dyDescent="0.25"/>
    <row r="1093" ht="345" customHeight="1" x14ac:dyDescent="0.25"/>
    <row r="1094" ht="390" customHeight="1" x14ac:dyDescent="0.25"/>
    <row r="1095" ht="390" customHeight="1" x14ac:dyDescent="0.25"/>
    <row r="1096" ht="375" customHeight="1" x14ac:dyDescent="0.25"/>
    <row r="1097" ht="375" customHeight="1" x14ac:dyDescent="0.25"/>
    <row r="1098" ht="345" customHeight="1" x14ac:dyDescent="0.25"/>
    <row r="1099" ht="390" customHeight="1" x14ac:dyDescent="0.25"/>
    <row r="1100" ht="360" customHeight="1" x14ac:dyDescent="0.25"/>
    <row r="1101" ht="390" customHeight="1" x14ac:dyDescent="0.25"/>
    <row r="1102" ht="345" customHeight="1" x14ac:dyDescent="0.25"/>
    <row r="1103" ht="375" customHeight="1" x14ac:dyDescent="0.25"/>
    <row r="1104" ht="390" customHeight="1" x14ac:dyDescent="0.25"/>
    <row r="1105" ht="375" customHeight="1" x14ac:dyDescent="0.25"/>
    <row r="1106" ht="360" customHeight="1" x14ac:dyDescent="0.25"/>
    <row r="1107" ht="390" customHeight="1" x14ac:dyDescent="0.25"/>
    <row r="1108" ht="345" customHeight="1" x14ac:dyDescent="0.25"/>
    <row r="1109" ht="375" customHeight="1" x14ac:dyDescent="0.25"/>
    <row r="1110" ht="375" customHeight="1" x14ac:dyDescent="0.25"/>
    <row r="1111" ht="390" customHeight="1" x14ac:dyDescent="0.25"/>
    <row r="1112" ht="390" customHeight="1" x14ac:dyDescent="0.25"/>
    <row r="1113" ht="345" customHeight="1" x14ac:dyDescent="0.25"/>
    <row r="1114" ht="375" customHeight="1" x14ac:dyDescent="0.25"/>
    <row r="1115" ht="375" customHeight="1" x14ac:dyDescent="0.25"/>
    <row r="1116" ht="375" customHeight="1" x14ac:dyDescent="0.25"/>
    <row r="1117" ht="345" customHeight="1" x14ac:dyDescent="0.25"/>
    <row r="1118" ht="390" customHeight="1" x14ac:dyDescent="0.25"/>
    <row r="1119" ht="375" customHeight="1" x14ac:dyDescent="0.25"/>
    <row r="1120" ht="390" customHeight="1" x14ac:dyDescent="0.25"/>
    <row r="1121" ht="360" customHeight="1" x14ac:dyDescent="0.25"/>
    <row r="1122" ht="390" customHeight="1" x14ac:dyDescent="0.25"/>
    <row r="1123" ht="360" customHeight="1" x14ac:dyDescent="0.25"/>
    <row r="1125" ht="390" customHeight="1" x14ac:dyDescent="0.25"/>
    <row r="1126" ht="405" customHeight="1" x14ac:dyDescent="0.25"/>
    <row r="1127" ht="405" customHeight="1" x14ac:dyDescent="0.25"/>
    <row r="1128" ht="375" customHeight="1" x14ac:dyDescent="0.25"/>
    <row r="1129" ht="375" customHeight="1" x14ac:dyDescent="0.25"/>
    <row r="1130" ht="360" customHeight="1" x14ac:dyDescent="0.25"/>
    <row r="1131" ht="390" customHeight="1" x14ac:dyDescent="0.25"/>
    <row r="1132" ht="360" customHeight="1" x14ac:dyDescent="0.25"/>
    <row r="1133" ht="375" customHeight="1" x14ac:dyDescent="0.25"/>
    <row r="1134" ht="405" customHeight="1" x14ac:dyDescent="0.25"/>
    <row r="1135" ht="390" customHeight="1" x14ac:dyDescent="0.25"/>
    <row r="1136" ht="390" customHeight="1" x14ac:dyDescent="0.25"/>
    <row r="1137" ht="390" customHeight="1" x14ac:dyDescent="0.25"/>
    <row r="1138" ht="360" customHeight="1" x14ac:dyDescent="0.25"/>
    <row r="1139" ht="360" customHeight="1" x14ac:dyDescent="0.25"/>
    <row r="1140" ht="345" customHeight="1" x14ac:dyDescent="0.25"/>
    <row r="1141" ht="375" customHeight="1" x14ac:dyDescent="0.25"/>
    <row r="1142" ht="390" customHeight="1" x14ac:dyDescent="0.25"/>
    <row r="1143" ht="375" customHeight="1" x14ac:dyDescent="0.25"/>
    <row r="1144" ht="360" customHeight="1" x14ac:dyDescent="0.25"/>
    <row r="1145" ht="360" customHeight="1" x14ac:dyDescent="0.25"/>
    <row r="1146" ht="360" customHeight="1" x14ac:dyDescent="0.25"/>
    <row r="1147" ht="390" customHeight="1" x14ac:dyDescent="0.25"/>
    <row r="1148" ht="405" customHeight="1" x14ac:dyDescent="0.25"/>
    <row r="1149" ht="390" customHeight="1" x14ac:dyDescent="0.25"/>
    <row r="1150" ht="345" customHeight="1" x14ac:dyDescent="0.25"/>
    <row r="1151" ht="375" customHeight="1" x14ac:dyDescent="0.25"/>
    <row r="1152" ht="375" customHeight="1" x14ac:dyDescent="0.25"/>
    <row r="1153" ht="375" customHeight="1" x14ac:dyDescent="0.25"/>
    <row r="1154" ht="360" customHeight="1" x14ac:dyDescent="0.25"/>
    <row r="1155" ht="360" customHeight="1" x14ac:dyDescent="0.25"/>
    <row r="1156" ht="360" customHeight="1" x14ac:dyDescent="0.25"/>
    <row r="1157" ht="390" customHeight="1" x14ac:dyDescent="0.25"/>
    <row r="1158" ht="375" customHeight="1" x14ac:dyDescent="0.25"/>
    <row r="1159" ht="375" customHeight="1" x14ac:dyDescent="0.25"/>
    <row r="1161" ht="360" customHeight="1" x14ac:dyDescent="0.25"/>
    <row r="1162" ht="390" customHeight="1" x14ac:dyDescent="0.25"/>
    <row r="1163" ht="390" customHeight="1" x14ac:dyDescent="0.25"/>
    <row r="1164" ht="375" customHeight="1" x14ac:dyDescent="0.25"/>
    <row r="1165" ht="375" customHeight="1" x14ac:dyDescent="0.25"/>
    <row r="1166" ht="405" customHeight="1" x14ac:dyDescent="0.25"/>
    <row r="1167" ht="360" customHeight="1" x14ac:dyDescent="0.25"/>
    <row r="1168" ht="375" customHeight="1" x14ac:dyDescent="0.25"/>
    <row r="1169" ht="360" customHeight="1" x14ac:dyDescent="0.25"/>
    <row r="1170" ht="345" customHeight="1" x14ac:dyDescent="0.25"/>
    <row r="1171" ht="390" customHeight="1" x14ac:dyDescent="0.25"/>
    <row r="1172" ht="390" customHeight="1" x14ac:dyDescent="0.25"/>
    <row r="1173" ht="390" customHeight="1" x14ac:dyDescent="0.25"/>
    <row r="1175" ht="390" customHeight="1" x14ac:dyDescent="0.25"/>
    <row r="1176" ht="360" customHeight="1" x14ac:dyDescent="0.25"/>
    <row r="1177" ht="375" customHeight="1" x14ac:dyDescent="0.25"/>
    <row r="1178" ht="390" customHeight="1" x14ac:dyDescent="0.25"/>
    <row r="1179" ht="345" customHeight="1" x14ac:dyDescent="0.25"/>
    <row r="1180" ht="405" customHeight="1" x14ac:dyDescent="0.25"/>
    <row r="1181" ht="405" customHeight="1" x14ac:dyDescent="0.25"/>
    <row r="1182" ht="405" customHeight="1" x14ac:dyDescent="0.25"/>
    <row r="1183" ht="390" customHeight="1" x14ac:dyDescent="0.25"/>
    <row r="1184" ht="390" customHeight="1" x14ac:dyDescent="0.25"/>
    <row r="1185" ht="390" customHeight="1" x14ac:dyDescent="0.25"/>
    <row r="1186" ht="360" customHeight="1" x14ac:dyDescent="0.25"/>
    <row r="1187" ht="375" customHeight="1" x14ac:dyDescent="0.25"/>
    <row r="1188" ht="390" customHeight="1" x14ac:dyDescent="0.25"/>
    <row r="1189" ht="405" customHeight="1" x14ac:dyDescent="0.25"/>
    <row r="1190" ht="390" customHeight="1" x14ac:dyDescent="0.25"/>
    <row r="1193" ht="390" customHeight="1" x14ac:dyDescent="0.25"/>
    <row r="1194" ht="390" customHeight="1" x14ac:dyDescent="0.25"/>
    <row r="1195" ht="360" customHeight="1" x14ac:dyDescent="0.25"/>
    <row r="1196" ht="360" customHeight="1" x14ac:dyDescent="0.25"/>
    <row r="1197" ht="390" customHeight="1" x14ac:dyDescent="0.25"/>
    <row r="1198" ht="360" customHeight="1" x14ac:dyDescent="0.25"/>
    <row r="1199" ht="360" customHeight="1" x14ac:dyDescent="0.25"/>
    <row r="1200" ht="390" customHeight="1" x14ac:dyDescent="0.25"/>
    <row r="1202" ht="375" customHeight="1" x14ac:dyDescent="0.25"/>
    <row r="1203" ht="375" customHeight="1" x14ac:dyDescent="0.25"/>
    <row r="1204" ht="390" customHeight="1" x14ac:dyDescent="0.25"/>
    <row r="1205" ht="360" customHeight="1" x14ac:dyDescent="0.25"/>
    <row r="1206" ht="390" customHeight="1" x14ac:dyDescent="0.25"/>
    <row r="1207" ht="375" customHeight="1" x14ac:dyDescent="0.25"/>
    <row r="1208" ht="360" customHeight="1" x14ac:dyDescent="0.25"/>
    <row r="1209" ht="390" customHeight="1" x14ac:dyDescent="0.25"/>
    <row r="1210" ht="345" customHeight="1" x14ac:dyDescent="0.25"/>
    <row r="1211" ht="360" customHeight="1" x14ac:dyDescent="0.25"/>
    <row r="1212" ht="360" customHeight="1" x14ac:dyDescent="0.25"/>
    <row r="1213" ht="375" customHeight="1" x14ac:dyDescent="0.25"/>
    <row r="1214" ht="390" customHeight="1" x14ac:dyDescent="0.25"/>
    <row r="1215" ht="375" customHeight="1" x14ac:dyDescent="0.25"/>
    <row r="1216" ht="390" customHeight="1" x14ac:dyDescent="0.25"/>
    <row r="1217" ht="390" customHeight="1" x14ac:dyDescent="0.25"/>
    <row r="1218" ht="345" customHeight="1" x14ac:dyDescent="0.25"/>
    <row r="1219" ht="375" customHeight="1" x14ac:dyDescent="0.25"/>
    <row r="1221" ht="405" customHeight="1" x14ac:dyDescent="0.25"/>
    <row r="1222" ht="375" customHeight="1" x14ac:dyDescent="0.25"/>
    <row r="1223" ht="375" customHeight="1" x14ac:dyDescent="0.25"/>
    <row r="1225" ht="390" customHeight="1" x14ac:dyDescent="0.25"/>
    <row r="1226" ht="390" customHeight="1" x14ac:dyDescent="0.25"/>
    <row r="1229" ht="405" customHeight="1" x14ac:dyDescent="0.25"/>
    <row r="1235" ht="405" customHeight="1" x14ac:dyDescent="0.25"/>
    <row r="1236" ht="405" customHeight="1" x14ac:dyDescent="0.25"/>
    <row r="1241" ht="405" customHeight="1" x14ac:dyDescent="0.25"/>
    <row r="1249" ht="375" customHeight="1" x14ac:dyDescent="0.25"/>
    <row r="1250" ht="390" customHeight="1" x14ac:dyDescent="0.25"/>
    <row r="1251" ht="345" customHeight="1" x14ac:dyDescent="0.25"/>
    <row r="1252" ht="405" customHeight="1" x14ac:dyDescent="0.25"/>
    <row r="1253" ht="375" customHeight="1" x14ac:dyDescent="0.25"/>
    <row r="1254" ht="375" customHeight="1" x14ac:dyDescent="0.25"/>
    <row r="1255" ht="405" customHeight="1" x14ac:dyDescent="0.25"/>
    <row r="1256" ht="375" customHeight="1" x14ac:dyDescent="0.25"/>
    <row r="1257" ht="360" customHeight="1" x14ac:dyDescent="0.25"/>
    <row r="1258" ht="375" customHeight="1" x14ac:dyDescent="0.25"/>
    <row r="1259" ht="390" customHeight="1" x14ac:dyDescent="0.25"/>
    <row r="1260" ht="405" customHeight="1" x14ac:dyDescent="0.25"/>
    <row r="1261" ht="375" customHeight="1" x14ac:dyDescent="0.25"/>
    <row r="1262" ht="360" customHeight="1" x14ac:dyDescent="0.25"/>
    <row r="1263" ht="345" customHeight="1" x14ac:dyDescent="0.25"/>
    <row r="1264" ht="375" customHeight="1" x14ac:dyDescent="0.25"/>
    <row r="1265" ht="390" customHeight="1" x14ac:dyDescent="0.25"/>
    <row r="1266" ht="390" customHeight="1" x14ac:dyDescent="0.25"/>
    <row r="1267" ht="360" customHeight="1" x14ac:dyDescent="0.25"/>
    <row r="1268" ht="375" customHeight="1" x14ac:dyDescent="0.25"/>
    <row r="1269" ht="375" customHeight="1" x14ac:dyDescent="0.25"/>
    <row r="1270" ht="375" customHeight="1" x14ac:dyDescent="0.25"/>
    <row r="1271" ht="360" customHeight="1" x14ac:dyDescent="0.25"/>
    <row r="1272" ht="375" customHeight="1" x14ac:dyDescent="0.25"/>
    <row r="1273" ht="390" customHeight="1" x14ac:dyDescent="0.25"/>
    <row r="1274" ht="390" customHeight="1" x14ac:dyDescent="0.25"/>
    <row r="1275" ht="360" customHeight="1" x14ac:dyDescent="0.25"/>
    <row r="1276" ht="405" customHeight="1" x14ac:dyDescent="0.25"/>
    <row r="1277" ht="405" customHeight="1" x14ac:dyDescent="0.25"/>
    <row r="1278" ht="390" customHeight="1" x14ac:dyDescent="0.25"/>
    <row r="1279" ht="345" customHeight="1" x14ac:dyDescent="0.25"/>
    <row r="1280" ht="390" customHeight="1" x14ac:dyDescent="0.25"/>
    <row r="1281" ht="390" customHeight="1" x14ac:dyDescent="0.25"/>
    <row r="1282" ht="405" customHeight="1" x14ac:dyDescent="0.25"/>
    <row r="1283" ht="390" customHeight="1" x14ac:dyDescent="0.25"/>
    <row r="1284" ht="390" customHeight="1" x14ac:dyDescent="0.25"/>
    <row r="1286" ht="390" customHeight="1" x14ac:dyDescent="0.25"/>
    <row r="1287" ht="390" customHeight="1" x14ac:dyDescent="0.25"/>
    <row r="1288" ht="360" customHeight="1" x14ac:dyDescent="0.25"/>
    <row r="1290" ht="405" customHeight="1" x14ac:dyDescent="0.25"/>
    <row r="1291" ht="405" customHeight="1" x14ac:dyDescent="0.25"/>
    <row r="1292" ht="390" customHeight="1" x14ac:dyDescent="0.25"/>
    <row r="1293" ht="375" customHeight="1" x14ac:dyDescent="0.25"/>
    <row r="1294" ht="390" customHeight="1" x14ac:dyDescent="0.25"/>
    <row r="1295" ht="345" customHeight="1" x14ac:dyDescent="0.25"/>
    <row r="1296" ht="360" customHeight="1" x14ac:dyDescent="0.25"/>
    <row r="1297" ht="360" customHeight="1" x14ac:dyDescent="0.25"/>
    <row r="1298" ht="345" customHeight="1" x14ac:dyDescent="0.25"/>
    <row r="1299" ht="390" customHeight="1" x14ac:dyDescent="0.25"/>
    <row r="1300" ht="360" customHeight="1" x14ac:dyDescent="0.25"/>
    <row r="1301" ht="360" customHeight="1" x14ac:dyDescent="0.25"/>
    <row r="1302" ht="360" customHeight="1" x14ac:dyDescent="0.25"/>
    <row r="1303" ht="345" customHeight="1" x14ac:dyDescent="0.25"/>
    <row r="1304" ht="390" customHeight="1" x14ac:dyDescent="0.25"/>
    <row r="1305" ht="390" customHeight="1" x14ac:dyDescent="0.25"/>
    <row r="1306" ht="360" customHeight="1" x14ac:dyDescent="0.25"/>
    <row r="1307" ht="375" customHeight="1" x14ac:dyDescent="0.25"/>
    <row r="1308" ht="375" customHeight="1" x14ac:dyDescent="0.25"/>
    <row r="1309" ht="390" customHeight="1" x14ac:dyDescent="0.25"/>
    <row r="1311" ht="390" customHeight="1" x14ac:dyDescent="0.25"/>
    <row r="1312" ht="360" customHeight="1" x14ac:dyDescent="0.25"/>
    <row r="1314" ht="405" customHeight="1" x14ac:dyDescent="0.25"/>
    <row r="1315" ht="375" customHeight="1" x14ac:dyDescent="0.25"/>
    <row r="1316" ht="405" customHeight="1" x14ac:dyDescent="0.25"/>
    <row r="1317" ht="390" customHeight="1" x14ac:dyDescent="0.25"/>
    <row r="1318" ht="345" customHeight="1" x14ac:dyDescent="0.25"/>
    <row r="1319" ht="390" customHeight="1" x14ac:dyDescent="0.25"/>
    <row r="1320" ht="360" customHeight="1" x14ac:dyDescent="0.25"/>
    <row r="1321" ht="405" customHeight="1" x14ac:dyDescent="0.25"/>
    <row r="1322" ht="375" customHeight="1" x14ac:dyDescent="0.25"/>
    <row r="1323" ht="360" customHeight="1" x14ac:dyDescent="0.25"/>
    <row r="1324" ht="360" customHeight="1" x14ac:dyDescent="0.25"/>
    <row r="1325" ht="390" customHeight="1" x14ac:dyDescent="0.25"/>
    <row r="1326" ht="360" customHeight="1" x14ac:dyDescent="0.25"/>
    <row r="1328" ht="375" customHeight="1" x14ac:dyDescent="0.25"/>
    <row r="1329" ht="390" customHeight="1" x14ac:dyDescent="0.25"/>
    <row r="1330" ht="390" customHeight="1" x14ac:dyDescent="0.25"/>
    <row r="1331" ht="360" customHeight="1" x14ac:dyDescent="0.25"/>
    <row r="1332" ht="390" customHeight="1" x14ac:dyDescent="0.25"/>
    <row r="1333" ht="360" customHeight="1" x14ac:dyDescent="0.25"/>
    <row r="1334" ht="405" customHeight="1" x14ac:dyDescent="0.25"/>
    <row r="1337" ht="390" customHeight="1" x14ac:dyDescent="0.25"/>
    <row r="1338" ht="375" customHeight="1" x14ac:dyDescent="0.25"/>
    <row r="1339" ht="375" customHeight="1" x14ac:dyDescent="0.25"/>
    <row r="1340" ht="405" customHeight="1" x14ac:dyDescent="0.25"/>
    <row r="1341" ht="390" customHeight="1" x14ac:dyDescent="0.25"/>
    <row r="1342" ht="345" customHeight="1" x14ac:dyDescent="0.25"/>
    <row r="1343" ht="375" customHeight="1" x14ac:dyDescent="0.25"/>
    <row r="1345" ht="375" customHeight="1" x14ac:dyDescent="0.25"/>
    <row r="1346" ht="390" customHeight="1" x14ac:dyDescent="0.25"/>
    <row r="1347" ht="360" customHeight="1" x14ac:dyDescent="0.25"/>
    <row r="1348" ht="375" customHeight="1" x14ac:dyDescent="0.25"/>
    <row r="1349" ht="360" customHeight="1" x14ac:dyDescent="0.25"/>
    <row r="1350" ht="345" customHeight="1" x14ac:dyDescent="0.25"/>
    <row r="1351" ht="375" customHeight="1" x14ac:dyDescent="0.25"/>
    <row r="1352" ht="390" customHeight="1" x14ac:dyDescent="0.25"/>
    <row r="1354" ht="390" customHeight="1" x14ac:dyDescent="0.25"/>
    <row r="1355" ht="375" customHeight="1" x14ac:dyDescent="0.25"/>
    <row r="1356" ht="390" customHeight="1" x14ac:dyDescent="0.25"/>
    <row r="1357" ht="345" customHeight="1" x14ac:dyDescent="0.25"/>
    <row r="1359" ht="390" customHeight="1" x14ac:dyDescent="0.25"/>
    <row r="1360" ht="360" customHeight="1" x14ac:dyDescent="0.25"/>
    <row r="1361" ht="390" customHeight="1" x14ac:dyDescent="0.25"/>
    <row r="1362" ht="360" customHeight="1" x14ac:dyDescent="0.25"/>
    <row r="1363" ht="360" customHeight="1" x14ac:dyDescent="0.25"/>
    <row r="1364" ht="345" customHeight="1" x14ac:dyDescent="0.25"/>
    <row r="1365" ht="375" customHeight="1" x14ac:dyDescent="0.25"/>
    <row r="1366" ht="390" customHeight="1" x14ac:dyDescent="0.25"/>
    <row r="1367" ht="390" customHeight="1" x14ac:dyDescent="0.25"/>
    <row r="1369" ht="360" customHeight="1" x14ac:dyDescent="0.25"/>
    <row r="1370" ht="360" customHeight="1" x14ac:dyDescent="0.25"/>
    <row r="1371" ht="390" customHeight="1" x14ac:dyDescent="0.25"/>
    <row r="1375" ht="375" customHeight="1" x14ac:dyDescent="0.25"/>
    <row r="1376" ht="375" customHeight="1" x14ac:dyDescent="0.25"/>
    <row r="1377" ht="375" customHeight="1" x14ac:dyDescent="0.25"/>
    <row r="1378" ht="405" customHeight="1" x14ac:dyDescent="0.25"/>
    <row r="1379" ht="375" customHeight="1" x14ac:dyDescent="0.25"/>
    <row r="1380" ht="360" customHeight="1" x14ac:dyDescent="0.25"/>
    <row r="1381" ht="360" customHeight="1" x14ac:dyDescent="0.25"/>
    <row r="1382" ht="345" customHeight="1" x14ac:dyDescent="0.25"/>
    <row r="1383" ht="360" customHeight="1" x14ac:dyDescent="0.25"/>
    <row r="1384" ht="375" customHeight="1" x14ac:dyDescent="0.25"/>
    <row r="1385" ht="405" customHeight="1" x14ac:dyDescent="0.25"/>
    <row r="1386" ht="390" customHeight="1" x14ac:dyDescent="0.25"/>
    <row r="1387" ht="375" customHeight="1" x14ac:dyDescent="0.25"/>
    <row r="1388" ht="360" customHeight="1" x14ac:dyDescent="0.25"/>
    <row r="1389" ht="375" customHeight="1" x14ac:dyDescent="0.25"/>
    <row r="1390" ht="345" customHeight="1" x14ac:dyDescent="0.25"/>
    <row r="1391" ht="375" customHeight="1" x14ac:dyDescent="0.25"/>
    <row r="1392" ht="375" customHeight="1" x14ac:dyDescent="0.25"/>
    <row r="1393" ht="390" customHeight="1" x14ac:dyDescent="0.25"/>
    <row r="1394" ht="390" customHeight="1" x14ac:dyDescent="0.25"/>
    <row r="1395" ht="345" customHeight="1" x14ac:dyDescent="0.25"/>
    <row r="1396" ht="405" customHeight="1" x14ac:dyDescent="0.25"/>
    <row r="1397" ht="360" customHeight="1" x14ac:dyDescent="0.25"/>
    <row r="1398" ht="345" customHeight="1" x14ac:dyDescent="0.25"/>
    <row r="1399" ht="390" customHeight="1" x14ac:dyDescent="0.25"/>
    <row r="1400" ht="405" customHeight="1" x14ac:dyDescent="0.25"/>
    <row r="1401" ht="375" customHeight="1" x14ac:dyDescent="0.25"/>
    <row r="1402" ht="375" customHeight="1" x14ac:dyDescent="0.25"/>
    <row r="1403" ht="390" customHeight="1" x14ac:dyDescent="0.25"/>
    <row r="1404" ht="360" customHeight="1" x14ac:dyDescent="0.25"/>
    <row r="1405" ht="375" customHeight="1" x14ac:dyDescent="0.25"/>
    <row r="1406" ht="390" customHeight="1" x14ac:dyDescent="0.25"/>
    <row r="1407" ht="375" customHeight="1" x14ac:dyDescent="0.25"/>
    <row r="1408" ht="375" customHeight="1" x14ac:dyDescent="0.25"/>
    <row r="1409" ht="375" customHeight="1" x14ac:dyDescent="0.25"/>
    <row r="1410" ht="390" customHeight="1" x14ac:dyDescent="0.25"/>
    <row r="1411" ht="375" customHeight="1" x14ac:dyDescent="0.25"/>
    <row r="1412" ht="360" customHeight="1" x14ac:dyDescent="0.25"/>
    <row r="1413" ht="345" customHeight="1" x14ac:dyDescent="0.25"/>
    <row r="1415" ht="390" customHeight="1" x14ac:dyDescent="0.25"/>
    <row r="1416" ht="345" customHeight="1" x14ac:dyDescent="0.25"/>
    <row r="1419" ht="390" customHeight="1" x14ac:dyDescent="0.25"/>
    <row r="1420" ht="375" customHeight="1" x14ac:dyDescent="0.25"/>
    <row r="1421" ht="405" customHeight="1" x14ac:dyDescent="0.25"/>
    <row r="1422" ht="360" customHeight="1" x14ac:dyDescent="0.25"/>
    <row r="1423" ht="390" customHeight="1" x14ac:dyDescent="0.25"/>
    <row r="1424" ht="390" customHeight="1" x14ac:dyDescent="0.25"/>
    <row r="1425" ht="390" customHeight="1" x14ac:dyDescent="0.25"/>
    <row r="1426" ht="390" customHeight="1" x14ac:dyDescent="0.25"/>
    <row r="1427" ht="390" customHeight="1" x14ac:dyDescent="0.25"/>
    <row r="1429" ht="405" customHeight="1" x14ac:dyDescent="0.25"/>
    <row r="1430" ht="390" customHeight="1" x14ac:dyDescent="0.25"/>
    <row r="1431" ht="390" customHeight="1" x14ac:dyDescent="0.25"/>
    <row r="1432" ht="360" customHeight="1" x14ac:dyDescent="0.25"/>
    <row r="1433" ht="345" customHeight="1" x14ac:dyDescent="0.25"/>
    <row r="1435" ht="405" customHeight="1" x14ac:dyDescent="0.25"/>
    <row r="1436" ht="405" customHeight="1" x14ac:dyDescent="0.25"/>
    <row r="1437" ht="390" customHeight="1" x14ac:dyDescent="0.25"/>
    <row r="1438" ht="405" customHeight="1" x14ac:dyDescent="0.25"/>
    <row r="1439" ht="375" customHeight="1" x14ac:dyDescent="0.25"/>
    <row r="1440" ht="390" customHeight="1" x14ac:dyDescent="0.25"/>
    <row r="1441" ht="345" customHeight="1" x14ac:dyDescent="0.25"/>
    <row r="1442" ht="360" customHeight="1" x14ac:dyDescent="0.25"/>
    <row r="1443" ht="345" customHeight="1" x14ac:dyDescent="0.25"/>
    <row r="1444" ht="390" customHeight="1" x14ac:dyDescent="0.25"/>
    <row r="1445" ht="405" customHeight="1" x14ac:dyDescent="0.25"/>
    <row r="1446" ht="360" customHeight="1" x14ac:dyDescent="0.25"/>
    <row r="1447" ht="390" customHeight="1" x14ac:dyDescent="0.25"/>
    <row r="1448" ht="390" customHeight="1" x14ac:dyDescent="0.25"/>
    <row r="1449" ht="345" customHeight="1" x14ac:dyDescent="0.25"/>
    <row r="1450" ht="360" customHeight="1" x14ac:dyDescent="0.25"/>
    <row r="1451" ht="345" customHeight="1" x14ac:dyDescent="0.25"/>
    <row r="1452" ht="360" customHeight="1" x14ac:dyDescent="0.25"/>
    <row r="1453" ht="360" customHeight="1" x14ac:dyDescent="0.25"/>
    <row r="1454" ht="390" customHeight="1" x14ac:dyDescent="0.25"/>
    <row r="1455" ht="360" customHeight="1" x14ac:dyDescent="0.25"/>
    <row r="1456" ht="390" customHeight="1" x14ac:dyDescent="0.25"/>
    <row r="1457" ht="360" customHeight="1" x14ac:dyDescent="0.25"/>
    <row r="1458" ht="360" customHeight="1" x14ac:dyDescent="0.25"/>
    <row r="1459" ht="390" customHeight="1" x14ac:dyDescent="0.25"/>
    <row r="1460" ht="390" customHeight="1" x14ac:dyDescent="0.25"/>
    <row r="1461" ht="375" customHeight="1" x14ac:dyDescent="0.25"/>
    <row r="1462" ht="345" customHeight="1" x14ac:dyDescent="0.25"/>
    <row r="1463" ht="390" customHeight="1" x14ac:dyDescent="0.25"/>
    <row r="1464" ht="360" customHeight="1" x14ac:dyDescent="0.25"/>
    <row r="1465" ht="390" customHeight="1" x14ac:dyDescent="0.25"/>
    <row r="1466" ht="405" customHeight="1" x14ac:dyDescent="0.25"/>
    <row r="1467" ht="375" customHeight="1" x14ac:dyDescent="0.25"/>
    <row r="1468" ht="390" customHeight="1" x14ac:dyDescent="0.25"/>
    <row r="1469" ht="345" customHeight="1" x14ac:dyDescent="0.25"/>
    <row r="1470" ht="405" customHeight="1" x14ac:dyDescent="0.25"/>
    <row r="1471" ht="375" customHeight="1" x14ac:dyDescent="0.25"/>
    <row r="1472" ht="360" customHeight="1" x14ac:dyDescent="0.25"/>
    <row r="1473" ht="360" customHeight="1" x14ac:dyDescent="0.25"/>
    <row r="1474" ht="375" customHeight="1" x14ac:dyDescent="0.25"/>
    <row r="1475" ht="375" customHeight="1" x14ac:dyDescent="0.25"/>
    <row r="1476" ht="375" customHeight="1" x14ac:dyDescent="0.25"/>
    <row r="1477" ht="390" customHeight="1" x14ac:dyDescent="0.25"/>
    <row r="1478" ht="390" customHeight="1" x14ac:dyDescent="0.25"/>
    <row r="1479" ht="360" customHeight="1" x14ac:dyDescent="0.25"/>
    <row r="1480" ht="390" customHeight="1" x14ac:dyDescent="0.25"/>
    <row r="1481" ht="360" customHeight="1" x14ac:dyDescent="0.25"/>
    <row r="1482" ht="345" customHeight="1" x14ac:dyDescent="0.25"/>
    <row r="1483" ht="390" customHeight="1" x14ac:dyDescent="0.25"/>
    <row r="1484" ht="390" customHeight="1" x14ac:dyDescent="0.25"/>
    <row r="1485" ht="375" customHeight="1" x14ac:dyDescent="0.25"/>
    <row r="1486" ht="360" customHeight="1" x14ac:dyDescent="0.25"/>
    <row r="1487" ht="360" customHeight="1" x14ac:dyDescent="0.25"/>
    <row r="1488" ht="345" customHeight="1" x14ac:dyDescent="0.25"/>
    <row r="1489" ht="390" customHeight="1" x14ac:dyDescent="0.25"/>
    <row r="1492" ht="360" customHeight="1" x14ac:dyDescent="0.25"/>
    <row r="1493" ht="345" customHeight="1" x14ac:dyDescent="0.25"/>
    <row r="1494" ht="360" customHeight="1" x14ac:dyDescent="0.25"/>
    <row r="1495" ht="390" customHeight="1" x14ac:dyDescent="0.25"/>
    <row r="1496" ht="375" customHeight="1" x14ac:dyDescent="0.25"/>
    <row r="1497" ht="390" customHeight="1" x14ac:dyDescent="0.25"/>
    <row r="1500" ht="390" customHeight="1" x14ac:dyDescent="0.25"/>
    <row r="1501" ht="360" customHeight="1" x14ac:dyDescent="0.25"/>
    <row r="1502" ht="360" customHeight="1" x14ac:dyDescent="0.25"/>
    <row r="1505" ht="390" customHeight="1" x14ac:dyDescent="0.25"/>
    <row r="1506" ht="390" customHeight="1" x14ac:dyDescent="0.25"/>
    <row r="1508" ht="405" customHeight="1" x14ac:dyDescent="0.25"/>
    <row r="1513" ht="360" customHeight="1" x14ac:dyDescent="0.25"/>
    <row r="1514" ht="345" customHeight="1" x14ac:dyDescent="0.25"/>
    <row r="1515" ht="345" customHeight="1" x14ac:dyDescent="0.25"/>
    <row r="1516" ht="390" customHeight="1" x14ac:dyDescent="0.25"/>
    <row r="1517" ht="390" customHeight="1" x14ac:dyDescent="0.25"/>
    <row r="1518" ht="390" customHeight="1" x14ac:dyDescent="0.25"/>
    <row r="1519" ht="390" customHeight="1" x14ac:dyDescent="0.25"/>
    <row r="1520" ht="390" customHeight="1" x14ac:dyDescent="0.25"/>
    <row r="1521" ht="390" customHeight="1" x14ac:dyDescent="0.25"/>
    <row r="1522" ht="390" customHeight="1" x14ac:dyDescent="0.25"/>
    <row r="1526" ht="360" customHeight="1" x14ac:dyDescent="0.25"/>
    <row r="1527" ht="405" customHeight="1" x14ac:dyDescent="0.25"/>
    <row r="1528" ht="405" customHeight="1" x14ac:dyDescent="0.25"/>
    <row r="1529" ht="360" customHeight="1" x14ac:dyDescent="0.25"/>
    <row r="1530" ht="405" customHeight="1" x14ac:dyDescent="0.25"/>
    <row r="1531" ht="405" customHeight="1" x14ac:dyDescent="0.25"/>
  </sheetData>
  <mergeCells count="29">
    <mergeCell ref="C3:I3"/>
    <mergeCell ref="K2:M4"/>
    <mergeCell ref="C6:E6"/>
    <mergeCell ref="F6:I6"/>
    <mergeCell ref="K6:M6"/>
    <mergeCell ref="C18:E18"/>
    <mergeCell ref="C19:E19"/>
    <mergeCell ref="C8:E8"/>
    <mergeCell ref="C9:E9"/>
    <mergeCell ref="C10:E10"/>
    <mergeCell ref="C12:E12"/>
    <mergeCell ref="C11:E11"/>
    <mergeCell ref="C13:E13"/>
    <mergeCell ref="C14:E14"/>
    <mergeCell ref="C15:E15"/>
    <mergeCell ref="C17:E17"/>
    <mergeCell ref="F18:I18"/>
    <mergeCell ref="F19:I19"/>
    <mergeCell ref="K9:M15"/>
    <mergeCell ref="K8:M8"/>
    <mergeCell ref="F12:H12"/>
    <mergeCell ref="F14:I14"/>
    <mergeCell ref="F13:I13"/>
    <mergeCell ref="F15:I15"/>
    <mergeCell ref="F17:I17"/>
    <mergeCell ref="F8:I8"/>
    <mergeCell ref="F9:I9"/>
    <mergeCell ref="F10:I10"/>
    <mergeCell ref="F11:I11"/>
  </mergeCells>
  <phoneticPr fontId="3" type="noConversion"/>
  <hyperlinks>
    <hyperlink ref="C8" r:id="rId1" xr:uid="{90030CDB-93D4-4CA5-A4C5-76B22C79074D}"/>
  </hyperlinks>
  <pageMargins left="0.7" right="0.7" top="0.75" bottom="0.75" header="0.3" footer="0.3"/>
  <pageSetup paperSize="261" orientation="landscape" horizontalDpi="180" verticalDpi="180" r:id="rId2"/>
  <drawing r:id="rId3"/>
  <tableParts count="1"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753AA0-9EDC-482B-A064-A595CCD20E2A}">
  <dimension ref="C2:V1516"/>
  <sheetViews>
    <sheetView workbookViewId="0">
      <selection activeCell="Q3" sqref="Q3"/>
    </sheetView>
  </sheetViews>
  <sheetFormatPr defaultRowHeight="15" x14ac:dyDescent="0.25"/>
  <cols>
    <col min="1" max="2" width="9.140625" style="1"/>
    <col min="3" max="3" width="28.85546875" style="4" bestFit="1" customWidth="1"/>
    <col min="4" max="4" width="24.85546875" style="1" bestFit="1" customWidth="1"/>
    <col min="5" max="5" width="12.28515625" style="1" hidden="1" customWidth="1"/>
    <col min="6" max="6" width="19.85546875" style="1" hidden="1" customWidth="1"/>
    <col min="7" max="8" width="9.42578125" style="1" hidden="1" customWidth="1"/>
    <col min="9" max="9" width="10.5703125" style="2" hidden="1" customWidth="1"/>
    <col min="10" max="10" width="23.42578125" style="2" hidden="1" customWidth="1"/>
    <col min="11" max="11" width="18" style="2" hidden="1" customWidth="1"/>
    <col min="12" max="12" width="11.140625" style="9" customWidth="1"/>
    <col min="13" max="13" width="16" style="1" customWidth="1"/>
    <col min="14" max="14" width="18" style="1" customWidth="1"/>
    <col min="15" max="21" width="21.7109375" style="1" customWidth="1"/>
    <col min="22" max="22" width="26.5703125" style="2" customWidth="1"/>
    <col min="23" max="23" width="9.140625" style="1"/>
    <col min="24" max="24" width="9.28515625" style="1" bestFit="1" customWidth="1"/>
    <col min="25" max="25" width="27.85546875" style="1" customWidth="1"/>
    <col min="26" max="26" width="22.5703125" style="1" customWidth="1"/>
    <col min="27" max="27" width="23.7109375" style="1" customWidth="1"/>
    <col min="28" max="16384" width="9.140625" style="1"/>
  </cols>
  <sheetData>
    <row r="2" spans="3:22" x14ac:dyDescent="0.25">
      <c r="L2" s="9" t="s">
        <v>31</v>
      </c>
      <c r="M2" s="6" t="s">
        <v>9</v>
      </c>
      <c r="N2" s="6" t="s">
        <v>10</v>
      </c>
      <c r="O2" s="6" t="s">
        <v>32</v>
      </c>
      <c r="P2" t="s">
        <v>40</v>
      </c>
      <c r="Q2" s="6" t="s">
        <v>35</v>
      </c>
      <c r="R2" s="6"/>
      <c r="S2" s="6"/>
      <c r="T2" s="6"/>
      <c r="U2" s="2"/>
      <c r="V2" s="1"/>
    </row>
    <row r="3" spans="3:22" ht="54.75" customHeight="1" x14ac:dyDescent="0.25">
      <c r="L3" s="9">
        <v>1</v>
      </c>
      <c r="M3" s="5" t="s">
        <v>344</v>
      </c>
      <c r="N3" s="5" t="s">
        <v>345</v>
      </c>
      <c r="O3" s="5" t="s">
        <v>346</v>
      </c>
      <c r="P3" s="16" t="s">
        <v>347</v>
      </c>
      <c r="Q3" s="5" t="s">
        <v>348</v>
      </c>
      <c r="R3" s="5"/>
      <c r="S3" s="5"/>
      <c r="T3" s="5"/>
      <c r="U3" s="2"/>
      <c r="V3" s="1"/>
    </row>
    <row r="6" spans="3:22" s="2" customFormat="1" ht="26.25" customHeight="1" x14ac:dyDescent="0.25">
      <c r="C6" s="9" t="s">
        <v>21</v>
      </c>
      <c r="D6" s="2" t="s">
        <v>30</v>
      </c>
      <c r="E6" s="2" t="s">
        <v>33</v>
      </c>
      <c r="F6" s="2" t="s">
        <v>3</v>
      </c>
      <c r="G6" s="2" t="s">
        <v>0</v>
      </c>
      <c r="H6" s="2" t="s">
        <v>1</v>
      </c>
      <c r="I6" s="2" t="s">
        <v>15</v>
      </c>
      <c r="J6" s="2" t="s">
        <v>13</v>
      </c>
      <c r="K6" s="2" t="s">
        <v>14</v>
      </c>
      <c r="L6" s="9" t="s">
        <v>36</v>
      </c>
      <c r="M6" s="2" t="s">
        <v>20</v>
      </c>
      <c r="N6" s="2" t="s">
        <v>19</v>
      </c>
      <c r="O6" s="2" t="s">
        <v>18</v>
      </c>
      <c r="P6" s="2" t="s">
        <v>23</v>
      </c>
      <c r="Q6" s="2" t="s">
        <v>34</v>
      </c>
      <c r="R6" s="2" t="s">
        <v>37</v>
      </c>
      <c r="S6" s="2" t="s">
        <v>116</v>
      </c>
      <c r="T6" s="2" t="s">
        <v>117</v>
      </c>
      <c r="V6" s="15"/>
    </row>
    <row r="7" spans="3:22" ht="28.5" customHeight="1" x14ac:dyDescent="0.25">
      <c r="C7" s="2" t="e" vm="1">
        <f>_xlfn.IMAGE(final[[#This Row],[Link]])</f>
        <v>#VALUE!</v>
      </c>
      <c r="D7" s="3" t="str">
        <f>HYPERLINK(final[[#This Row],[Link]],final[[#This Row],[Name]])</f>
        <v>shelly 00</v>
      </c>
      <c r="E7" s="2">
        <v>42</v>
      </c>
      <c r="F7" s="2" t="s">
        <v>124</v>
      </c>
      <c r="G7" s="2" t="s">
        <v>215</v>
      </c>
      <c r="H7" s="2" t="s">
        <v>126</v>
      </c>
      <c r="I7" s="2" t="s">
        <v>43</v>
      </c>
      <c r="J7" s="2">
        <v>0</v>
      </c>
      <c r="K7" s="2">
        <v>0</v>
      </c>
      <c r="L7" s="2">
        <v>0</v>
      </c>
      <c r="M7" s="2" t="s">
        <v>349</v>
      </c>
      <c r="N7" s="2" t="s">
        <v>350</v>
      </c>
      <c r="O7" s="2" t="s">
        <v>351</v>
      </c>
      <c r="P7" s="2" t="s">
        <v>352</v>
      </c>
      <c r="Q7" s="2" t="s">
        <v>353</v>
      </c>
      <c r="R7" s="2" t="s">
        <v>354</v>
      </c>
      <c r="S7" s="2">
        <v>0</v>
      </c>
      <c r="T7" s="2" t="s">
        <v>216</v>
      </c>
      <c r="V7"/>
    </row>
    <row r="8" spans="3:22" ht="28.5" customHeight="1" x14ac:dyDescent="0.25">
      <c r="C8" s="2" t="e" vm="2">
        <f>_xlfn.IMAGE(final[[#This Row],[Link]])</f>
        <v>#VALUE!</v>
      </c>
      <c r="D8" s="3" t="str">
        <f>HYPERLINK(final[[#This Row],[Link]],final[[#This Row],[Name]])</f>
        <v>shelly 01</v>
      </c>
      <c r="E8" s="2">
        <v>21</v>
      </c>
      <c r="F8" s="2" t="s">
        <v>127</v>
      </c>
      <c r="G8" s="2" t="s">
        <v>217</v>
      </c>
      <c r="H8" s="2" t="s">
        <v>2</v>
      </c>
      <c r="I8" s="2" t="s">
        <v>43</v>
      </c>
      <c r="J8" s="2">
        <v>0</v>
      </c>
      <c r="K8" s="2">
        <v>0</v>
      </c>
      <c r="L8" s="2">
        <v>0</v>
      </c>
      <c r="M8" s="2" t="s">
        <v>355</v>
      </c>
      <c r="N8" s="2" t="s">
        <v>356</v>
      </c>
      <c r="O8" s="2" t="s">
        <v>357</v>
      </c>
      <c r="P8" s="2" t="s">
        <v>358</v>
      </c>
      <c r="Q8" s="2" t="s">
        <v>359</v>
      </c>
      <c r="R8" s="2" t="s">
        <v>360</v>
      </c>
      <c r="S8" s="2">
        <v>0</v>
      </c>
      <c r="T8" s="2" t="s">
        <v>218</v>
      </c>
      <c r="V8"/>
    </row>
    <row r="9" spans="3:22" ht="28.5" customHeight="1" x14ac:dyDescent="0.25">
      <c r="C9" s="2" t="e" vm="3">
        <f>_xlfn.IMAGE(final[[#This Row],[Link]])</f>
        <v>#VALUE!</v>
      </c>
      <c r="D9" s="3" t="str">
        <f>HYPERLINK(final[[#This Row],[Link]],final[[#This Row],[Name]])</f>
        <v>shelly 02</v>
      </c>
      <c r="E9" s="2">
        <v>22</v>
      </c>
      <c r="F9" s="2" t="s">
        <v>129</v>
      </c>
      <c r="G9" s="2" t="s">
        <v>219</v>
      </c>
      <c r="H9" s="2" t="s">
        <v>2</v>
      </c>
      <c r="I9" s="2" t="s">
        <v>43</v>
      </c>
      <c r="J9" s="2">
        <v>0</v>
      </c>
      <c r="K9" s="2">
        <v>0</v>
      </c>
      <c r="L9" s="2">
        <v>0</v>
      </c>
      <c r="M9" s="2" t="s">
        <v>361</v>
      </c>
      <c r="N9" s="2" t="s">
        <v>362</v>
      </c>
      <c r="O9" s="2" t="s">
        <v>363</v>
      </c>
      <c r="P9" s="2" t="s">
        <v>364</v>
      </c>
      <c r="Q9" s="2" t="s">
        <v>365</v>
      </c>
      <c r="R9" s="2" t="s">
        <v>366</v>
      </c>
      <c r="S9" s="2">
        <v>0</v>
      </c>
      <c r="T9" s="2" t="s">
        <v>220</v>
      </c>
      <c r="V9"/>
    </row>
    <row r="10" spans="3:22" ht="28.5" customHeight="1" x14ac:dyDescent="0.25">
      <c r="C10" s="2" t="e" vm="4">
        <f>_xlfn.IMAGE(final[[#This Row],[Link]])</f>
        <v>#VALUE!</v>
      </c>
      <c r="D10" s="3" t="str">
        <f>HYPERLINK(final[[#This Row],[Link]],final[[#This Row],[Name]])</f>
        <v>shelly 03</v>
      </c>
      <c r="E10" s="2">
        <v>23</v>
      </c>
      <c r="F10" s="2" t="s">
        <v>131</v>
      </c>
      <c r="G10" s="2" t="s">
        <v>221</v>
      </c>
      <c r="H10" s="2" t="s">
        <v>2</v>
      </c>
      <c r="I10" s="2" t="s">
        <v>43</v>
      </c>
      <c r="J10" s="2">
        <v>0</v>
      </c>
      <c r="K10" s="2">
        <v>0</v>
      </c>
      <c r="L10" s="2">
        <v>0</v>
      </c>
      <c r="M10" s="2" t="s">
        <v>367</v>
      </c>
      <c r="N10" s="2" t="s">
        <v>368</v>
      </c>
      <c r="O10" s="2" t="s">
        <v>369</v>
      </c>
      <c r="P10" s="2" t="s">
        <v>370</v>
      </c>
      <c r="Q10" s="2" t="s">
        <v>371</v>
      </c>
      <c r="R10" s="2" t="s">
        <v>372</v>
      </c>
      <c r="S10" s="2">
        <v>0</v>
      </c>
      <c r="T10" s="2" t="s">
        <v>222</v>
      </c>
      <c r="V10"/>
    </row>
    <row r="11" spans="3:22" ht="28.5" customHeight="1" x14ac:dyDescent="0.25">
      <c r="C11" s="2" t="e" vm="5">
        <f>_xlfn.IMAGE(final[[#This Row],[Link]])</f>
        <v>#VALUE!</v>
      </c>
      <c r="D11" s="3" t="str">
        <f>HYPERLINK(final[[#This Row],[Link]],final[[#This Row],[Name]])</f>
        <v>shelly 1 l</v>
      </c>
      <c r="E11" s="2">
        <v>2</v>
      </c>
      <c r="F11" s="2" t="s">
        <v>133</v>
      </c>
      <c r="G11" s="2" t="s">
        <v>223</v>
      </c>
      <c r="H11" s="2" t="s">
        <v>2</v>
      </c>
      <c r="I11" s="2" t="s">
        <v>43</v>
      </c>
      <c r="J11" s="2">
        <v>0</v>
      </c>
      <c r="K11" s="2">
        <v>0</v>
      </c>
      <c r="L11" s="2">
        <v>0</v>
      </c>
      <c r="M11" s="2" t="s">
        <v>373</v>
      </c>
      <c r="N11" s="2" t="s">
        <v>374</v>
      </c>
      <c r="O11" s="2" t="s">
        <v>375</v>
      </c>
      <c r="P11" s="2" t="s">
        <v>376</v>
      </c>
      <c r="Q11" s="2" t="s">
        <v>377</v>
      </c>
      <c r="R11" s="2" t="s">
        <v>378</v>
      </c>
      <c r="S11" s="2">
        <v>0</v>
      </c>
      <c r="T11" s="2" t="s">
        <v>224</v>
      </c>
      <c r="V11"/>
    </row>
    <row r="12" spans="3:22" ht="28.5" customHeight="1" x14ac:dyDescent="0.25">
      <c r="C12" s="2" t="e" vm="6">
        <f>_xlfn.IMAGE(final[[#This Row],[Link]])</f>
        <v>#VALUE!</v>
      </c>
      <c r="D12" s="3" t="str">
        <f>HYPERLINK(final[[#This Row],[Link]],final[[#This Row],[Name]])</f>
        <v>shelly 1 mini gen3</v>
      </c>
      <c r="E12" s="2">
        <v>28</v>
      </c>
      <c r="F12" s="2" t="s">
        <v>135</v>
      </c>
      <c r="G12" s="2" t="s">
        <v>225</v>
      </c>
      <c r="H12" s="2" t="s">
        <v>2</v>
      </c>
      <c r="I12" s="2" t="s">
        <v>43</v>
      </c>
      <c r="J12" s="2">
        <v>0</v>
      </c>
      <c r="K12" s="2">
        <v>0</v>
      </c>
      <c r="L12" s="2">
        <v>0</v>
      </c>
      <c r="M12" s="2" t="s">
        <v>379</v>
      </c>
      <c r="N12" s="2" t="s">
        <v>380</v>
      </c>
      <c r="O12" s="2" t="s">
        <v>381</v>
      </c>
      <c r="P12" s="2" t="s">
        <v>382</v>
      </c>
      <c r="Q12" s="2" t="s">
        <v>383</v>
      </c>
      <c r="R12" s="2" t="s">
        <v>384</v>
      </c>
      <c r="S12" s="2">
        <v>0</v>
      </c>
      <c r="T12" s="2" t="s">
        <v>226</v>
      </c>
      <c r="V12"/>
    </row>
    <row r="13" spans="3:22" ht="28.5" customHeight="1" x14ac:dyDescent="0.25">
      <c r="C13" s="2" t="e" vm="7">
        <f>_xlfn.IMAGE(final[[#This Row],[Link]])</f>
        <v>#VALUE!</v>
      </c>
      <c r="D13" s="3" t="str">
        <f>HYPERLINK(final[[#This Row],[Link]],final[[#This Row],[Name]])</f>
        <v>shelly 1 pm mini gen3</v>
      </c>
      <c r="E13" s="2">
        <v>45</v>
      </c>
      <c r="F13" s="2" t="s">
        <v>137</v>
      </c>
      <c r="G13" s="2" t="s">
        <v>227</v>
      </c>
      <c r="H13" s="2" t="s">
        <v>2</v>
      </c>
      <c r="I13" s="2" t="s">
        <v>43</v>
      </c>
      <c r="J13" s="2">
        <v>0</v>
      </c>
      <c r="K13" s="2">
        <v>0</v>
      </c>
      <c r="L13" s="2">
        <v>0</v>
      </c>
      <c r="M13" s="2" t="s">
        <v>385</v>
      </c>
      <c r="N13" s="2" t="s">
        <v>386</v>
      </c>
      <c r="O13" s="2" t="s">
        <v>387</v>
      </c>
      <c r="P13" s="2" t="s">
        <v>388</v>
      </c>
      <c r="Q13" s="2" t="s">
        <v>389</v>
      </c>
      <c r="R13" s="2" t="s">
        <v>390</v>
      </c>
      <c r="S13" s="2">
        <v>0</v>
      </c>
      <c r="T13" s="2" t="s">
        <v>228</v>
      </c>
      <c r="V13"/>
    </row>
    <row r="14" spans="3:22" ht="28.5" customHeight="1" x14ac:dyDescent="0.25">
      <c r="C14" s="2" t="e" vm="8">
        <f>_xlfn.IMAGE(final[[#This Row],[Link]])</f>
        <v>#VALUE!</v>
      </c>
      <c r="D14" s="3" t="str">
        <f>HYPERLINK(final[[#This Row],[Link]],final[[#This Row],[Name]])</f>
        <v>shelly 1 pm</v>
      </c>
      <c r="E14" s="2">
        <v>3</v>
      </c>
      <c r="F14" s="2" t="s">
        <v>139</v>
      </c>
      <c r="G14" s="2" t="s">
        <v>229</v>
      </c>
      <c r="H14" s="2" t="s">
        <v>2</v>
      </c>
      <c r="I14" s="2" t="s">
        <v>43</v>
      </c>
      <c r="J14" s="2">
        <v>0</v>
      </c>
      <c r="K14" s="2">
        <v>0</v>
      </c>
      <c r="L14" s="2">
        <v>0</v>
      </c>
      <c r="M14" s="2" t="s">
        <v>391</v>
      </c>
      <c r="N14" s="2" t="s">
        <v>392</v>
      </c>
      <c r="O14" s="2" t="s">
        <v>393</v>
      </c>
      <c r="P14" s="2" t="s">
        <v>394</v>
      </c>
      <c r="Q14" s="2" t="s">
        <v>395</v>
      </c>
      <c r="R14" s="2" t="s">
        <v>396</v>
      </c>
      <c r="S14" s="2">
        <v>0</v>
      </c>
      <c r="T14" s="2" t="s">
        <v>230</v>
      </c>
      <c r="V14"/>
    </row>
    <row r="15" spans="3:22" ht="28.5" customHeight="1" x14ac:dyDescent="0.25">
      <c r="C15" s="2" t="e" vm="9">
        <f>_xlfn.IMAGE(final[[#This Row],[Link]])</f>
        <v>#VALUE!</v>
      </c>
      <c r="D15" s="3" t="str">
        <f>HYPERLINK(final[[#This Row],[Link]],final[[#This Row],[Name]])</f>
        <v>shelly 1</v>
      </c>
      <c r="E15" s="2">
        <v>1</v>
      </c>
      <c r="F15" s="2" t="s">
        <v>141</v>
      </c>
      <c r="G15" s="2" t="s">
        <v>231</v>
      </c>
      <c r="H15" s="2" t="s">
        <v>2</v>
      </c>
      <c r="I15" s="2" t="s">
        <v>43</v>
      </c>
      <c r="J15" s="2">
        <v>0</v>
      </c>
      <c r="K15" s="2">
        <v>0</v>
      </c>
      <c r="L15" s="2">
        <v>0</v>
      </c>
      <c r="M15" s="2" t="s">
        <v>397</v>
      </c>
      <c r="N15" s="2" t="s">
        <v>398</v>
      </c>
      <c r="O15" s="2" t="s">
        <v>399</v>
      </c>
      <c r="P15" s="2" t="s">
        <v>400</v>
      </c>
      <c r="Q15" s="2" t="s">
        <v>401</v>
      </c>
      <c r="R15" s="2" t="s">
        <v>402</v>
      </c>
      <c r="S15" s="2">
        <v>0</v>
      </c>
      <c r="T15" s="2" t="s">
        <v>232</v>
      </c>
      <c r="V15"/>
    </row>
    <row r="16" spans="3:22" ht="28.5" customHeight="1" x14ac:dyDescent="0.25">
      <c r="C16" s="2" t="e" vm="10">
        <f>_xlfn.IMAGE(final[[#This Row],[Link]])</f>
        <v>#VALUE!</v>
      </c>
      <c r="D16" s="3" t="str">
        <f>HYPERLINK(final[[#This Row],[Link]],final[[#This Row],[Name]])</f>
        <v>shelly 2.5</v>
      </c>
      <c r="E16" s="2">
        <v>4</v>
      </c>
      <c r="F16" s="2" t="s">
        <v>143</v>
      </c>
      <c r="G16" s="2" t="s">
        <v>233</v>
      </c>
      <c r="H16" s="2" t="s">
        <v>2</v>
      </c>
      <c r="I16" s="2" t="s">
        <v>43</v>
      </c>
      <c r="J16" s="2">
        <v>0</v>
      </c>
      <c r="K16" s="2">
        <v>0</v>
      </c>
      <c r="L16" s="2">
        <v>0</v>
      </c>
      <c r="M16" s="2" t="s">
        <v>403</v>
      </c>
      <c r="N16" s="2" t="s">
        <v>404</v>
      </c>
      <c r="O16" s="2" t="s">
        <v>405</v>
      </c>
      <c r="P16" s="2" t="s">
        <v>406</v>
      </c>
      <c r="Q16" s="2" t="s">
        <v>407</v>
      </c>
      <c r="R16" s="2" t="s">
        <v>408</v>
      </c>
      <c r="S16" s="2">
        <v>0</v>
      </c>
      <c r="T16" s="2" t="s">
        <v>234</v>
      </c>
      <c r="V16"/>
    </row>
    <row r="17" spans="3:22" ht="28.5" customHeight="1" x14ac:dyDescent="0.25">
      <c r="C17" s="2" t="e" vm="11">
        <f>_xlfn.IMAGE(final[[#This Row],[Link]])</f>
        <v>#VALUE!</v>
      </c>
      <c r="D17" s="3" t="str">
        <f>HYPERLINK(final[[#This Row],[Link]],final[[#This Row],[Name]])</f>
        <v>shelly 3 em</v>
      </c>
      <c r="E17" s="2">
        <v>5</v>
      </c>
      <c r="F17" s="2" t="s">
        <v>145</v>
      </c>
      <c r="G17" s="2" t="s">
        <v>235</v>
      </c>
      <c r="H17" s="2" t="s">
        <v>2</v>
      </c>
      <c r="I17" s="2" t="s">
        <v>43</v>
      </c>
      <c r="J17" s="2">
        <v>0</v>
      </c>
      <c r="K17" s="2">
        <v>0</v>
      </c>
      <c r="L17" s="2">
        <v>0</v>
      </c>
      <c r="M17" s="2" t="s">
        <v>409</v>
      </c>
      <c r="N17" s="2" t="s">
        <v>410</v>
      </c>
      <c r="O17" s="2" t="s">
        <v>411</v>
      </c>
      <c r="P17" s="2" t="s">
        <v>412</v>
      </c>
      <c r="Q17" s="2" t="s">
        <v>413</v>
      </c>
      <c r="R17" s="2" t="s">
        <v>414</v>
      </c>
      <c r="S17" s="2">
        <v>0</v>
      </c>
      <c r="T17" s="2" t="s">
        <v>236</v>
      </c>
      <c r="V17"/>
    </row>
    <row r="18" spans="3:22" ht="28.5" customHeight="1" x14ac:dyDescent="0.25">
      <c r="C18" s="2" t="e" vm="12">
        <f>_xlfn.IMAGE(final[[#This Row],[Link]])</f>
        <v>#VALUE!</v>
      </c>
      <c r="D18" s="3" t="str">
        <f>HYPERLINK(final[[#This Row],[Link]],final[[#This Row],[Name]])</f>
        <v>shelly blu door window</v>
      </c>
      <c r="E18" s="2">
        <v>41</v>
      </c>
      <c r="F18" s="2" t="s">
        <v>147</v>
      </c>
      <c r="G18" s="2" t="s">
        <v>237</v>
      </c>
      <c r="H18" s="2" t="s">
        <v>2</v>
      </c>
      <c r="I18" s="2" t="s">
        <v>43</v>
      </c>
      <c r="J18" s="2">
        <v>0</v>
      </c>
      <c r="K18" s="2">
        <v>0</v>
      </c>
      <c r="L18" s="2">
        <v>0</v>
      </c>
      <c r="M18" s="2" t="s">
        <v>415</v>
      </c>
      <c r="N18" s="2" t="s">
        <v>416</v>
      </c>
      <c r="O18" s="2" t="s">
        <v>417</v>
      </c>
      <c r="P18" s="2" t="s">
        <v>418</v>
      </c>
      <c r="Q18" s="2" t="s">
        <v>419</v>
      </c>
      <c r="R18" s="2" t="s">
        <v>420</v>
      </c>
      <c r="S18" s="2">
        <v>0</v>
      </c>
      <c r="T18" s="2" t="s">
        <v>238</v>
      </c>
      <c r="V18"/>
    </row>
    <row r="19" spans="3:22" ht="28.5" customHeight="1" x14ac:dyDescent="0.25">
      <c r="C19" s="2" t="e" vm="13">
        <f>_xlfn.IMAGE(final[[#This Row],[Link]])</f>
        <v>#VALUE!</v>
      </c>
      <c r="D19" s="3" t="str">
        <f>HYPERLINK(final[[#This Row],[Link]],final[[#This Row],[Name]])</f>
        <v>shelly blu motion</v>
      </c>
      <c r="E19" s="2">
        <v>35</v>
      </c>
      <c r="F19" s="2" t="s">
        <v>149</v>
      </c>
      <c r="G19" s="2" t="s">
        <v>239</v>
      </c>
      <c r="H19" s="2" t="s">
        <v>2</v>
      </c>
      <c r="I19" s="2" t="s">
        <v>43</v>
      </c>
      <c r="J19" s="2">
        <v>0</v>
      </c>
      <c r="K19" s="2">
        <v>0</v>
      </c>
      <c r="L19" s="2">
        <v>0</v>
      </c>
      <c r="M19" s="2" t="s">
        <v>421</v>
      </c>
      <c r="N19" s="2" t="s">
        <v>422</v>
      </c>
      <c r="O19" s="2" t="s">
        <v>423</v>
      </c>
      <c r="P19" s="2" t="s">
        <v>424</v>
      </c>
      <c r="Q19" s="2" t="s">
        <v>425</v>
      </c>
      <c r="R19" s="2" t="s">
        <v>426</v>
      </c>
      <c r="S19" s="2">
        <v>0</v>
      </c>
      <c r="T19" s="2" t="s">
        <v>240</v>
      </c>
      <c r="V19"/>
    </row>
    <row r="20" spans="3:22" ht="28.5" customHeight="1" x14ac:dyDescent="0.25">
      <c r="C20" s="2" t="e" vm="14">
        <f>_xlfn.IMAGE(final[[#This Row],[Link]])</f>
        <v>#VALUE!</v>
      </c>
      <c r="D20" s="3" t="str">
        <f>HYPERLINK(final[[#This Row],[Link]],final[[#This Row],[Name]])</f>
        <v>shelly blu trv</v>
      </c>
      <c r="E20" s="2">
        <v>36</v>
      </c>
      <c r="F20" s="2" t="s">
        <v>151</v>
      </c>
      <c r="G20" s="2" t="s">
        <v>241</v>
      </c>
      <c r="H20" s="2" t="s">
        <v>2</v>
      </c>
      <c r="I20" s="2" t="s">
        <v>43</v>
      </c>
      <c r="J20" s="2">
        <v>0</v>
      </c>
      <c r="K20" s="2">
        <v>0</v>
      </c>
      <c r="L20" s="2">
        <v>0</v>
      </c>
      <c r="M20" s="2" t="s">
        <v>427</v>
      </c>
      <c r="N20" s="2" t="s">
        <v>428</v>
      </c>
      <c r="O20" s="2" t="s">
        <v>429</v>
      </c>
      <c r="P20" s="2" t="s">
        <v>430</v>
      </c>
      <c r="Q20" s="2" t="s">
        <v>431</v>
      </c>
      <c r="R20" s="2" t="s">
        <v>432</v>
      </c>
      <c r="S20" s="2">
        <v>0</v>
      </c>
      <c r="T20" s="2" t="s">
        <v>242</v>
      </c>
      <c r="V20"/>
    </row>
    <row r="21" spans="3:22" ht="28.5" customHeight="1" x14ac:dyDescent="0.25">
      <c r="C21" s="2" t="e" vm="15">
        <f>_xlfn.IMAGE(final[[#This Row],[Link]])</f>
        <v>#VALUE!</v>
      </c>
      <c r="D21" s="3" t="str">
        <f>HYPERLINK(final[[#This Row],[Link]],final[[#This Row],[Name]])</f>
        <v>shelly button black</v>
      </c>
      <c r="E21" s="2">
        <v>6</v>
      </c>
      <c r="F21" s="2" t="s">
        <v>153</v>
      </c>
      <c r="G21" s="2" t="s">
        <v>243</v>
      </c>
      <c r="H21" s="2" t="s">
        <v>2</v>
      </c>
      <c r="I21" s="2" t="s">
        <v>43</v>
      </c>
      <c r="J21" s="2">
        <v>0</v>
      </c>
      <c r="K21" s="2">
        <v>0</v>
      </c>
      <c r="L21" s="2">
        <v>0</v>
      </c>
      <c r="M21" s="2" t="s">
        <v>433</v>
      </c>
      <c r="N21" s="2" t="s">
        <v>434</v>
      </c>
      <c r="O21" s="2" t="s">
        <v>435</v>
      </c>
      <c r="P21" s="2" t="s">
        <v>436</v>
      </c>
      <c r="Q21" s="2" t="s">
        <v>437</v>
      </c>
      <c r="R21" s="2" t="s">
        <v>438</v>
      </c>
      <c r="S21" s="2">
        <v>0</v>
      </c>
      <c r="T21" s="2" t="s">
        <v>244</v>
      </c>
      <c r="V21"/>
    </row>
    <row r="22" spans="3:22" ht="28.5" customHeight="1" x14ac:dyDescent="0.25">
      <c r="C22" s="2" t="e" vm="16">
        <f>_xlfn.IMAGE(final[[#This Row],[Link]])</f>
        <v>#VALUE!</v>
      </c>
      <c r="D22" s="3" t="str">
        <f>HYPERLINK(final[[#This Row],[Link]],final[[#This Row],[Name]])</f>
        <v>shelly button blu blue</v>
      </c>
      <c r="E22" s="2">
        <v>32</v>
      </c>
      <c r="F22" s="2" t="s">
        <v>155</v>
      </c>
      <c r="G22" s="2" t="s">
        <v>245</v>
      </c>
      <c r="H22" s="2" t="s">
        <v>2</v>
      </c>
      <c r="I22" s="2" t="s">
        <v>43</v>
      </c>
      <c r="J22" s="2">
        <v>0</v>
      </c>
      <c r="K22" s="2">
        <v>0</v>
      </c>
      <c r="L22" s="2">
        <v>0</v>
      </c>
      <c r="M22" s="2" t="s">
        <v>439</v>
      </c>
      <c r="N22" s="2" t="s">
        <v>440</v>
      </c>
      <c r="O22" s="2" t="s">
        <v>441</v>
      </c>
      <c r="P22" s="2" t="s">
        <v>442</v>
      </c>
      <c r="Q22" s="2" t="s">
        <v>443</v>
      </c>
      <c r="R22" s="2" t="s">
        <v>444</v>
      </c>
      <c r="S22" s="2">
        <v>0</v>
      </c>
      <c r="T22" s="2" t="s">
        <v>246</v>
      </c>
      <c r="V22"/>
    </row>
    <row r="23" spans="3:22" ht="28.5" customHeight="1" x14ac:dyDescent="0.25">
      <c r="C23" s="2" t="e" vm="17">
        <f>_xlfn.IMAGE(final[[#This Row],[Link]])</f>
        <v>#VALUE!</v>
      </c>
      <c r="D23" s="3" t="str">
        <f>HYPERLINK(final[[#This Row],[Link]],final[[#This Row],[Name]])</f>
        <v>shelly door window</v>
      </c>
      <c r="E23" s="2">
        <v>37</v>
      </c>
      <c r="F23" s="2" t="s">
        <v>157</v>
      </c>
      <c r="G23" s="2" t="s">
        <v>247</v>
      </c>
      <c r="H23" s="2" t="s">
        <v>2</v>
      </c>
      <c r="I23" s="2" t="s">
        <v>43</v>
      </c>
      <c r="J23" s="2">
        <v>0</v>
      </c>
      <c r="K23" s="2">
        <v>0</v>
      </c>
      <c r="L23" s="2">
        <v>0</v>
      </c>
      <c r="M23" s="2" t="s">
        <v>445</v>
      </c>
      <c r="N23" s="2" t="s">
        <v>446</v>
      </c>
      <c r="O23" s="2" t="s">
        <v>447</v>
      </c>
      <c r="P23" s="2" t="s">
        <v>448</v>
      </c>
      <c r="Q23" s="2" t="s">
        <v>449</v>
      </c>
      <c r="R23" s="2" t="s">
        <v>450</v>
      </c>
      <c r="S23" s="2">
        <v>0</v>
      </c>
      <c r="T23" s="2" t="s">
        <v>248</v>
      </c>
      <c r="V23"/>
    </row>
    <row r="24" spans="3:22" ht="28.5" customHeight="1" x14ac:dyDescent="0.25">
      <c r="C24" s="2" t="e" vm="18">
        <f>_xlfn.IMAGE(final[[#This Row],[Link]])</f>
        <v>#VALUE!</v>
      </c>
      <c r="D24" s="3" t="str">
        <f>HYPERLINK(final[[#This Row],[Link]],final[[#This Row],[Name]])</f>
        <v>shelly ht gen3</v>
      </c>
      <c r="E24" s="2">
        <v>44</v>
      </c>
      <c r="F24" s="2" t="s">
        <v>304</v>
      </c>
      <c r="G24" s="2" t="s">
        <v>306</v>
      </c>
      <c r="H24" s="2" t="s">
        <v>2</v>
      </c>
      <c r="I24" s="2" t="s">
        <v>43</v>
      </c>
      <c r="J24" s="2">
        <v>0</v>
      </c>
      <c r="K24" s="2">
        <v>0</v>
      </c>
      <c r="L24" s="2">
        <v>0</v>
      </c>
      <c r="M24" s="2" t="s">
        <v>451</v>
      </c>
      <c r="N24" s="2" t="s">
        <v>452</v>
      </c>
      <c r="O24" s="2" t="s">
        <v>453</v>
      </c>
      <c r="P24" s="2" t="s">
        <v>454</v>
      </c>
      <c r="Q24" s="2" t="s">
        <v>455</v>
      </c>
      <c r="R24" s="2" t="s">
        <v>456</v>
      </c>
      <c r="S24" s="2">
        <v>0</v>
      </c>
      <c r="T24" s="2" t="s">
        <v>307</v>
      </c>
      <c r="V24"/>
    </row>
    <row r="25" spans="3:22" ht="28.5" customHeight="1" x14ac:dyDescent="0.25">
      <c r="C25" s="2" t="e" vm="19">
        <f>_xlfn.IMAGE(final[[#This Row],[Link]])</f>
        <v>#VALUE!</v>
      </c>
      <c r="D25" s="3" t="str">
        <f>HYPERLINK(final[[#This Row],[Link]],final[[#This Row],[Name]])</f>
        <v>shelly ht</v>
      </c>
      <c r="E25" s="2">
        <v>38</v>
      </c>
      <c r="F25" s="2" t="s">
        <v>160</v>
      </c>
      <c r="G25" s="2" t="s">
        <v>249</v>
      </c>
      <c r="H25" s="2" t="s">
        <v>2</v>
      </c>
      <c r="I25" s="2" t="s">
        <v>43</v>
      </c>
      <c r="J25" s="2">
        <v>0</v>
      </c>
      <c r="K25" s="2">
        <v>0</v>
      </c>
      <c r="L25" s="2">
        <v>0</v>
      </c>
      <c r="M25" s="2" t="s">
        <v>457</v>
      </c>
      <c r="N25" s="2" t="s">
        <v>458</v>
      </c>
      <c r="O25" s="2" t="s">
        <v>459</v>
      </c>
      <c r="P25" s="2" t="s">
        <v>460</v>
      </c>
      <c r="Q25" s="2" t="s">
        <v>461</v>
      </c>
      <c r="R25" s="2" t="s">
        <v>462</v>
      </c>
      <c r="S25" s="2">
        <v>0</v>
      </c>
      <c r="T25" s="2" t="s">
        <v>250</v>
      </c>
      <c r="V25"/>
    </row>
    <row r="26" spans="3:22" ht="28.5" customHeight="1" x14ac:dyDescent="0.25">
      <c r="C26" s="2" t="e" vm="20">
        <f>_xlfn.IMAGE(final[[#This Row],[Link]])</f>
        <v>#VALUE!</v>
      </c>
      <c r="D26" s="3" t="str">
        <f>HYPERLINK(final[[#This Row],[Link]],final[[#This Row],[Name]])</f>
        <v>shelly lan switch</v>
      </c>
      <c r="E26" s="2">
        <v>39</v>
      </c>
      <c r="F26" s="2" t="s">
        <v>162</v>
      </c>
      <c r="G26" s="2" t="s">
        <v>251</v>
      </c>
      <c r="H26" s="2" t="s">
        <v>2</v>
      </c>
      <c r="I26" s="2" t="s">
        <v>43</v>
      </c>
      <c r="J26" s="2">
        <v>0</v>
      </c>
      <c r="K26" s="2">
        <v>0</v>
      </c>
      <c r="L26" s="2">
        <v>0</v>
      </c>
      <c r="M26" s="2" t="s">
        <v>463</v>
      </c>
      <c r="N26" s="2" t="s">
        <v>464</v>
      </c>
      <c r="O26" s="2" t="s">
        <v>465</v>
      </c>
      <c r="P26" s="2" t="s">
        <v>466</v>
      </c>
      <c r="Q26" s="2" t="s">
        <v>467</v>
      </c>
      <c r="R26" s="2" t="s">
        <v>468</v>
      </c>
      <c r="S26" s="2">
        <v>0</v>
      </c>
      <c r="T26" s="2" t="s">
        <v>252</v>
      </c>
      <c r="V26"/>
    </row>
    <row r="27" spans="3:22" ht="28.5" customHeight="1" x14ac:dyDescent="0.25">
      <c r="C27" s="2" t="e" vm="21">
        <f>_xlfn.IMAGE(final[[#This Row],[Link]])</f>
        <v>#VALUE!</v>
      </c>
      <c r="D27" s="3" t="str">
        <f>HYPERLINK(final[[#This Row],[Link]],final[[#This Row],[Name]])</f>
        <v>shelly mini em gen3</v>
      </c>
      <c r="E27" s="2">
        <v>26</v>
      </c>
      <c r="F27" s="2" t="s">
        <v>164</v>
      </c>
      <c r="G27" s="2" t="s">
        <v>253</v>
      </c>
      <c r="H27" s="2" t="s">
        <v>2</v>
      </c>
      <c r="I27" s="2" t="s">
        <v>43</v>
      </c>
      <c r="J27" s="2">
        <v>0</v>
      </c>
      <c r="K27" s="2">
        <v>0</v>
      </c>
      <c r="L27" s="2">
        <v>0</v>
      </c>
      <c r="M27" s="2" t="s">
        <v>469</v>
      </c>
      <c r="N27" s="2" t="s">
        <v>470</v>
      </c>
      <c r="O27" s="2" t="s">
        <v>471</v>
      </c>
      <c r="P27" s="2" t="s">
        <v>472</v>
      </c>
      <c r="Q27" s="2" t="s">
        <v>473</v>
      </c>
      <c r="R27" s="2" t="s">
        <v>474</v>
      </c>
      <c r="S27" s="2">
        <v>0</v>
      </c>
      <c r="T27" s="2" t="s">
        <v>254</v>
      </c>
      <c r="V27"/>
    </row>
    <row r="28" spans="3:22" ht="28.5" customHeight="1" x14ac:dyDescent="0.25">
      <c r="C28" s="2" t="e" vm="22">
        <f>_xlfn.IMAGE(final[[#This Row],[Link]])</f>
        <v>#VALUE!</v>
      </c>
      <c r="D28" s="3" t="str">
        <f>HYPERLINK(final[[#This Row],[Link]],final[[#This Row],[Name]])</f>
        <v>shelly plus 1 pm</v>
      </c>
      <c r="E28" s="2">
        <v>8</v>
      </c>
      <c r="F28" s="2" t="s">
        <v>166</v>
      </c>
      <c r="G28" s="2" t="s">
        <v>255</v>
      </c>
      <c r="H28" s="2" t="s">
        <v>2</v>
      </c>
      <c r="I28" s="2" t="s">
        <v>43</v>
      </c>
      <c r="J28" s="2">
        <v>0</v>
      </c>
      <c r="K28" s="2">
        <v>0</v>
      </c>
      <c r="L28" s="2">
        <v>0</v>
      </c>
      <c r="M28" s="2" t="s">
        <v>475</v>
      </c>
      <c r="N28" s="2" t="s">
        <v>476</v>
      </c>
      <c r="O28" s="2" t="s">
        <v>477</v>
      </c>
      <c r="P28" s="2" t="s">
        <v>478</v>
      </c>
      <c r="Q28" s="2" t="s">
        <v>479</v>
      </c>
      <c r="R28" s="2" t="s">
        <v>480</v>
      </c>
      <c r="S28" s="2">
        <v>0</v>
      </c>
      <c r="T28" s="2" t="s">
        <v>256</v>
      </c>
      <c r="V28"/>
    </row>
    <row r="29" spans="3:22" ht="28.5" customHeight="1" x14ac:dyDescent="0.25">
      <c r="C29" s="2" t="e" vm="23">
        <f>_xlfn.IMAGE(final[[#This Row],[Link]])</f>
        <v>#VALUE!</v>
      </c>
      <c r="D29" s="3" t="str">
        <f>HYPERLINK(final[[#This Row],[Link]],final[[#This Row],[Name]])</f>
        <v>shelly plus 1</v>
      </c>
      <c r="E29" s="2">
        <v>7</v>
      </c>
      <c r="F29" s="2" t="s">
        <v>168</v>
      </c>
      <c r="G29" s="2" t="s">
        <v>257</v>
      </c>
      <c r="H29" s="2" t="s">
        <v>2</v>
      </c>
      <c r="I29" s="2" t="s">
        <v>43</v>
      </c>
      <c r="J29" s="2">
        <v>0</v>
      </c>
      <c r="K29" s="2">
        <v>0</v>
      </c>
      <c r="L29" s="2">
        <v>0</v>
      </c>
      <c r="M29" s="2" t="s">
        <v>481</v>
      </c>
      <c r="N29" s="2" t="s">
        <v>482</v>
      </c>
      <c r="O29" s="2" t="s">
        <v>483</v>
      </c>
      <c r="P29" s="2" t="s">
        <v>484</v>
      </c>
      <c r="Q29" s="2" t="s">
        <v>485</v>
      </c>
      <c r="R29" s="2" t="s">
        <v>486</v>
      </c>
      <c r="S29" s="2">
        <v>0</v>
      </c>
      <c r="T29" s="2" t="s">
        <v>258</v>
      </c>
      <c r="V29"/>
    </row>
    <row r="30" spans="3:22" ht="28.5" customHeight="1" x14ac:dyDescent="0.25">
      <c r="C30" s="2" t="e" vm="24">
        <f>_xlfn.IMAGE(final[[#This Row],[Link]])</f>
        <v>#VALUE!</v>
      </c>
      <c r="D30" s="3" t="str">
        <f>HYPERLINK(final[[#This Row],[Link]],final[[#This Row],[Name]])</f>
        <v>shelly plus 2 pm</v>
      </c>
      <c r="E30" s="2">
        <v>9</v>
      </c>
      <c r="F30" s="2" t="s">
        <v>170</v>
      </c>
      <c r="G30" s="2" t="s">
        <v>259</v>
      </c>
      <c r="H30" s="2" t="s">
        <v>2</v>
      </c>
      <c r="I30" s="2" t="s">
        <v>43</v>
      </c>
      <c r="J30" s="2">
        <v>0</v>
      </c>
      <c r="K30" s="2">
        <v>0</v>
      </c>
      <c r="L30" s="2">
        <v>0</v>
      </c>
      <c r="M30" s="2" t="s">
        <v>487</v>
      </c>
      <c r="N30" s="2" t="s">
        <v>488</v>
      </c>
      <c r="O30" s="2" t="s">
        <v>489</v>
      </c>
      <c r="P30" s="2" t="s">
        <v>490</v>
      </c>
      <c r="Q30" s="2" t="s">
        <v>491</v>
      </c>
      <c r="R30" s="2" t="s">
        <v>492</v>
      </c>
      <c r="S30" s="2">
        <v>0</v>
      </c>
      <c r="T30" s="2" t="s">
        <v>260</v>
      </c>
      <c r="V30"/>
    </row>
    <row r="31" spans="3:22" ht="28.5" customHeight="1" x14ac:dyDescent="0.25">
      <c r="C31" s="2" t="e" vm="25">
        <f>_xlfn.IMAGE(final[[#This Row],[Link]])</f>
        <v>#VALUE!</v>
      </c>
      <c r="D31" s="3" t="str">
        <f>HYPERLINK(final[[#This Row],[Link]],final[[#This Row],[Name]])</f>
        <v>shelly plus addon</v>
      </c>
      <c r="E31" s="2">
        <v>10</v>
      </c>
      <c r="F31" s="2" t="s">
        <v>172</v>
      </c>
      <c r="G31" s="2" t="s">
        <v>261</v>
      </c>
      <c r="H31" s="2" t="s">
        <v>2</v>
      </c>
      <c r="I31" s="2" t="s">
        <v>43</v>
      </c>
      <c r="J31" s="2">
        <v>0</v>
      </c>
      <c r="K31" s="2">
        <v>0</v>
      </c>
      <c r="L31" s="2">
        <v>0</v>
      </c>
      <c r="M31" s="2" t="s">
        <v>493</v>
      </c>
      <c r="N31" s="2" t="s">
        <v>494</v>
      </c>
      <c r="O31" s="2" t="s">
        <v>495</v>
      </c>
      <c r="P31" s="2" t="s">
        <v>496</v>
      </c>
      <c r="Q31" s="2" t="s">
        <v>497</v>
      </c>
      <c r="R31" s="2" t="s">
        <v>498</v>
      </c>
      <c r="S31" s="2">
        <v>0</v>
      </c>
      <c r="T31" s="2" t="s">
        <v>262</v>
      </c>
    </row>
    <row r="32" spans="3:22" ht="28.5" customHeight="1" x14ac:dyDescent="0.25">
      <c r="C32" s="2" t="e" vm="26">
        <f>_xlfn.IMAGE(final[[#This Row],[Link]])</f>
        <v>#VALUE!</v>
      </c>
      <c r="D32" s="3" t="str">
        <f>HYPERLINK(final[[#This Row],[Link]],final[[#This Row],[Name]])</f>
        <v>shelly plus em</v>
      </c>
      <c r="E32" s="2">
        <v>40</v>
      </c>
      <c r="F32" s="2" t="s">
        <v>174</v>
      </c>
      <c r="G32" s="2" t="s">
        <v>263</v>
      </c>
      <c r="H32" s="2" t="s">
        <v>2</v>
      </c>
      <c r="I32" s="2" t="s">
        <v>43</v>
      </c>
      <c r="J32" s="2">
        <v>0</v>
      </c>
      <c r="K32" s="2">
        <v>0</v>
      </c>
      <c r="L32" s="2">
        <v>0</v>
      </c>
      <c r="M32" s="2" t="s">
        <v>499</v>
      </c>
      <c r="N32" s="2" t="s">
        <v>500</v>
      </c>
      <c r="O32" s="2" t="s">
        <v>501</v>
      </c>
      <c r="P32" s="2" t="s">
        <v>502</v>
      </c>
      <c r="Q32" s="2" t="s">
        <v>503</v>
      </c>
      <c r="R32" s="2" t="s">
        <v>504</v>
      </c>
      <c r="S32" s="2">
        <v>0</v>
      </c>
      <c r="T32" s="2" t="s">
        <v>264</v>
      </c>
    </row>
    <row r="33" spans="3:20" ht="28.5" customHeight="1" x14ac:dyDescent="0.25">
      <c r="C33" s="2" t="e" vm="27">
        <f>_xlfn.IMAGE(final[[#This Row],[Link]])</f>
        <v>#VALUE!</v>
      </c>
      <c r="D33" s="3" t="str">
        <f>HYPERLINK(final[[#This Row],[Link]],final[[#This Row],[Name]])</f>
        <v>shelly plus ht</v>
      </c>
      <c r="E33" s="2">
        <v>34</v>
      </c>
      <c r="F33" s="2" t="s">
        <v>176</v>
      </c>
      <c r="G33" s="2" t="s">
        <v>265</v>
      </c>
      <c r="H33" s="2" t="s">
        <v>2</v>
      </c>
      <c r="I33" s="2" t="s">
        <v>43</v>
      </c>
      <c r="J33" s="2">
        <v>0</v>
      </c>
      <c r="K33" s="2">
        <v>0</v>
      </c>
      <c r="L33" s="2">
        <v>0</v>
      </c>
      <c r="M33" s="2" t="s">
        <v>505</v>
      </c>
      <c r="N33" s="2" t="s">
        <v>506</v>
      </c>
      <c r="O33" s="2" t="s">
        <v>507</v>
      </c>
      <c r="P33" s="2" t="s">
        <v>508</v>
      </c>
      <c r="Q33" s="2" t="s">
        <v>509</v>
      </c>
      <c r="R33" s="2" t="s">
        <v>510</v>
      </c>
      <c r="S33" s="2">
        <v>0</v>
      </c>
      <c r="T33" s="2" t="s">
        <v>266</v>
      </c>
    </row>
    <row r="34" spans="3:20" ht="28.5" customHeight="1" x14ac:dyDescent="0.25">
      <c r="C34" s="2" t="e" vm="28">
        <f>_xlfn.IMAGE(final[[#This Row],[Link]])</f>
        <v>#VALUE!</v>
      </c>
      <c r="D34" s="3" t="str">
        <f>HYPERLINK(final[[#This Row],[Link]],final[[#This Row],[Name]])</f>
        <v>shelly plus i 4 m</v>
      </c>
      <c r="E34" s="2">
        <v>11</v>
      </c>
      <c r="F34" s="2" t="s">
        <v>178</v>
      </c>
      <c r="G34" s="2" t="s">
        <v>267</v>
      </c>
      <c r="H34" s="2" t="s">
        <v>2</v>
      </c>
      <c r="I34" s="2" t="s">
        <v>43</v>
      </c>
      <c r="J34" s="2">
        <v>0</v>
      </c>
      <c r="K34" s="2">
        <v>0</v>
      </c>
      <c r="L34" s="2">
        <v>0</v>
      </c>
      <c r="M34" s="2" t="s">
        <v>511</v>
      </c>
      <c r="N34" s="2" t="s">
        <v>512</v>
      </c>
      <c r="O34" s="2" t="s">
        <v>513</v>
      </c>
      <c r="P34" s="2" t="s">
        <v>514</v>
      </c>
      <c r="Q34" s="2" t="s">
        <v>515</v>
      </c>
      <c r="R34" s="2" t="s">
        <v>516</v>
      </c>
      <c r="S34" s="2">
        <v>0</v>
      </c>
      <c r="T34" s="2" t="s">
        <v>268</v>
      </c>
    </row>
    <row r="35" spans="3:20" ht="28.5" customHeight="1" x14ac:dyDescent="0.25">
      <c r="C35" s="2" t="e" vm="29">
        <f>_xlfn.IMAGE(final[[#This Row],[Link]])</f>
        <v>#VALUE!</v>
      </c>
      <c r="D35" s="3" t="str">
        <f>HYPERLINK(final[[#This Row],[Link]],final[[#This Row],[Name]])</f>
        <v>shelly plus plug s</v>
      </c>
      <c r="E35" s="2">
        <v>29</v>
      </c>
      <c r="F35" s="2" t="s">
        <v>180</v>
      </c>
      <c r="G35" s="2" t="s">
        <v>269</v>
      </c>
      <c r="H35" s="2" t="s">
        <v>2</v>
      </c>
      <c r="I35" s="2" t="s">
        <v>43</v>
      </c>
      <c r="J35" s="2">
        <v>0</v>
      </c>
      <c r="K35" s="2">
        <v>0</v>
      </c>
      <c r="L35" s="2">
        <v>0</v>
      </c>
      <c r="M35" s="2" t="s">
        <v>517</v>
      </c>
      <c r="N35" s="2" t="s">
        <v>518</v>
      </c>
      <c r="O35" s="2" t="s">
        <v>519</v>
      </c>
      <c r="P35" s="2" t="s">
        <v>520</v>
      </c>
      <c r="Q35" s="2" t="s">
        <v>521</v>
      </c>
      <c r="R35" s="2" t="s">
        <v>522</v>
      </c>
      <c r="S35" s="2">
        <v>0</v>
      </c>
      <c r="T35" s="2" t="s">
        <v>270</v>
      </c>
    </row>
    <row r="36" spans="3:20" ht="28.5" customHeight="1" x14ac:dyDescent="0.25">
      <c r="C36" s="2" t="e" vm="30">
        <f>_xlfn.IMAGE(final[[#This Row],[Link]])</f>
        <v>#VALUE!</v>
      </c>
      <c r="D36" s="3" t="str">
        <f>HYPERLINK(final[[#This Row],[Link]],final[[#This Row],[Name]])</f>
        <v>shelly plus plug uk</v>
      </c>
      <c r="E36" s="2">
        <v>30</v>
      </c>
      <c r="F36" s="2" t="s">
        <v>182</v>
      </c>
      <c r="G36" s="2" t="s">
        <v>271</v>
      </c>
      <c r="H36" s="2" t="s">
        <v>2</v>
      </c>
      <c r="I36" s="2" t="s">
        <v>43</v>
      </c>
      <c r="J36" s="2">
        <v>0</v>
      </c>
      <c r="K36" s="2">
        <v>0</v>
      </c>
      <c r="L36" s="2">
        <v>0</v>
      </c>
      <c r="M36" s="2" t="s">
        <v>523</v>
      </c>
      <c r="N36" s="2" t="s">
        <v>524</v>
      </c>
      <c r="O36" s="2" t="s">
        <v>525</v>
      </c>
      <c r="P36" s="2" t="s">
        <v>526</v>
      </c>
      <c r="Q36" s="2" t="s">
        <v>527</v>
      </c>
      <c r="R36" s="2" t="s">
        <v>528</v>
      </c>
      <c r="S36" s="2">
        <v>0</v>
      </c>
      <c r="T36" s="2" t="s">
        <v>272</v>
      </c>
    </row>
    <row r="37" spans="3:20" ht="28.5" customHeight="1" x14ac:dyDescent="0.25">
      <c r="C37" s="2" t="e" vm="31">
        <f>_xlfn.IMAGE(final[[#This Row],[Link]])</f>
        <v>#VALUE!</v>
      </c>
      <c r="D37" s="3" t="str">
        <f>HYPERLINK(final[[#This Row],[Link]],final[[#This Row],[Name]])</f>
        <v>shelly plus uni</v>
      </c>
      <c r="E37" s="2">
        <v>31</v>
      </c>
      <c r="F37" s="2" t="s">
        <v>184</v>
      </c>
      <c r="G37" s="2" t="s">
        <v>273</v>
      </c>
      <c r="H37" s="2" t="s">
        <v>2</v>
      </c>
      <c r="I37" s="2" t="s">
        <v>43</v>
      </c>
      <c r="J37" s="2">
        <v>0</v>
      </c>
      <c r="K37" s="2">
        <v>0</v>
      </c>
      <c r="L37" s="2">
        <v>0</v>
      </c>
      <c r="M37" s="2" t="s">
        <v>529</v>
      </c>
      <c r="N37" s="2" t="s">
        <v>530</v>
      </c>
      <c r="O37" s="2" t="s">
        <v>531</v>
      </c>
      <c r="P37" s="2" t="s">
        <v>532</v>
      </c>
      <c r="Q37" s="2" t="s">
        <v>533</v>
      </c>
      <c r="R37" s="2" t="s">
        <v>534</v>
      </c>
      <c r="S37" s="2">
        <v>0</v>
      </c>
      <c r="T37" s="2" t="s">
        <v>274</v>
      </c>
    </row>
    <row r="38" spans="3:20" ht="28.5" customHeight="1" x14ac:dyDescent="0.25">
      <c r="C38" s="2" t="e" vm="32">
        <f>_xlfn.IMAGE(final[[#This Row],[Link]])</f>
        <v>#VALUE!</v>
      </c>
      <c r="D38" s="3" t="str">
        <f>HYPERLINK(final[[#This Row],[Link]],final[[#This Row],[Name]])</f>
        <v>shelly pm mini gen3</v>
      </c>
      <c r="E38" s="2">
        <v>43</v>
      </c>
      <c r="F38" s="2" t="s">
        <v>302</v>
      </c>
      <c r="G38" s="2" t="s">
        <v>308</v>
      </c>
      <c r="H38" s="2" t="s">
        <v>2</v>
      </c>
      <c r="I38" s="2" t="s">
        <v>43</v>
      </c>
      <c r="J38" s="2">
        <v>0</v>
      </c>
      <c r="K38" s="2">
        <v>0</v>
      </c>
      <c r="L38" s="2">
        <v>0</v>
      </c>
      <c r="M38" s="2" t="s">
        <v>535</v>
      </c>
      <c r="N38" s="2" t="s">
        <v>536</v>
      </c>
      <c r="O38" s="2" t="s">
        <v>537</v>
      </c>
      <c r="P38" s="2" t="s">
        <v>538</v>
      </c>
      <c r="Q38" s="2" t="s">
        <v>539</v>
      </c>
      <c r="R38" s="2" t="s">
        <v>540</v>
      </c>
      <c r="S38" s="2">
        <v>0</v>
      </c>
      <c r="T38" s="2" t="s">
        <v>309</v>
      </c>
    </row>
    <row r="39" spans="3:20" ht="28.5" customHeight="1" x14ac:dyDescent="0.25">
      <c r="C39" s="2" t="e" vm="33">
        <f>_xlfn.IMAGE(final[[#This Row],[Link]])</f>
        <v>#VALUE!</v>
      </c>
      <c r="D39" s="2" t="str">
        <f>HYPERLINK(final[[#This Row],[Link]],final[[#This Row],[Name]])</f>
        <v>shelly pro 1 pm</v>
      </c>
      <c r="E39" s="2">
        <v>13</v>
      </c>
      <c r="F39" s="2" t="s">
        <v>187</v>
      </c>
      <c r="G39" s="2" t="s">
        <v>275</v>
      </c>
      <c r="H39" s="2" t="s">
        <v>2</v>
      </c>
      <c r="I39" s="2" t="s">
        <v>43</v>
      </c>
      <c r="J39" s="2">
        <v>0</v>
      </c>
      <c r="K39" s="2">
        <v>0</v>
      </c>
      <c r="L39" s="2">
        <v>0</v>
      </c>
      <c r="M39" s="2" t="s">
        <v>541</v>
      </c>
      <c r="N39" s="2" t="s">
        <v>542</v>
      </c>
      <c r="O39" s="2" t="s">
        <v>543</v>
      </c>
      <c r="P39" s="2" t="s">
        <v>544</v>
      </c>
      <c r="Q39" s="2" t="s">
        <v>545</v>
      </c>
      <c r="R39" s="2" t="s">
        <v>546</v>
      </c>
      <c r="S39" s="2">
        <v>0</v>
      </c>
      <c r="T39" s="2" t="s">
        <v>276</v>
      </c>
    </row>
    <row r="40" spans="3:20" ht="28.5" customHeight="1" x14ac:dyDescent="0.25">
      <c r="C40" s="2" t="e" vm="34">
        <f>_xlfn.IMAGE(final[[#This Row],[Link]])</f>
        <v>#VALUE!</v>
      </c>
      <c r="D40" s="2" t="str">
        <f>HYPERLINK(final[[#This Row],[Link]],final[[#This Row],[Name]])</f>
        <v>shelly pro 1</v>
      </c>
      <c r="E40" s="2">
        <v>12</v>
      </c>
      <c r="F40" s="2" t="s">
        <v>189</v>
      </c>
      <c r="G40" s="2" t="s">
        <v>277</v>
      </c>
      <c r="H40" s="2" t="s">
        <v>2</v>
      </c>
      <c r="I40" s="2" t="s">
        <v>43</v>
      </c>
      <c r="J40" s="2">
        <v>0</v>
      </c>
      <c r="K40" s="2">
        <v>0</v>
      </c>
      <c r="L40" s="2">
        <v>0</v>
      </c>
      <c r="M40" s="2" t="s">
        <v>547</v>
      </c>
      <c r="N40" s="2" t="s">
        <v>548</v>
      </c>
      <c r="O40" s="2" t="s">
        <v>549</v>
      </c>
      <c r="P40" s="2" t="s">
        <v>550</v>
      </c>
      <c r="Q40" s="2" t="s">
        <v>551</v>
      </c>
      <c r="R40" s="2" t="s">
        <v>552</v>
      </c>
      <c r="S40" s="2">
        <v>0</v>
      </c>
      <c r="T40" s="2" t="s">
        <v>278</v>
      </c>
    </row>
    <row r="41" spans="3:20" ht="28.5" customHeight="1" x14ac:dyDescent="0.25">
      <c r="C41" s="2" t="e" vm="35">
        <f>_xlfn.IMAGE(final[[#This Row],[Link]])</f>
        <v>#VALUE!</v>
      </c>
      <c r="D41" s="2" t="str">
        <f>HYPERLINK(final[[#This Row],[Link]],final[[#This Row],[Name]])</f>
        <v>shelly pro 2 pm</v>
      </c>
      <c r="E41" s="2">
        <v>15</v>
      </c>
      <c r="F41" s="2" t="s">
        <v>191</v>
      </c>
      <c r="G41" s="2" t="s">
        <v>279</v>
      </c>
      <c r="H41" s="2" t="s">
        <v>2</v>
      </c>
      <c r="I41" s="2" t="s">
        <v>43</v>
      </c>
      <c r="J41" s="2">
        <v>0</v>
      </c>
      <c r="K41" s="2">
        <v>0</v>
      </c>
      <c r="L41" s="2">
        <v>0</v>
      </c>
      <c r="M41" s="2" t="s">
        <v>553</v>
      </c>
      <c r="N41" s="2" t="s">
        <v>554</v>
      </c>
      <c r="O41" s="2" t="s">
        <v>555</v>
      </c>
      <c r="P41" s="2" t="s">
        <v>556</v>
      </c>
      <c r="Q41" s="2" t="s">
        <v>557</v>
      </c>
      <c r="R41" s="2" t="s">
        <v>558</v>
      </c>
      <c r="S41" s="2">
        <v>0</v>
      </c>
      <c r="T41" s="2" t="s">
        <v>280</v>
      </c>
    </row>
    <row r="42" spans="3:20" ht="28.5" customHeight="1" x14ac:dyDescent="0.25">
      <c r="C42" s="2" t="e" vm="36">
        <f>_xlfn.IMAGE(final[[#This Row],[Link]])</f>
        <v>#VALUE!</v>
      </c>
      <c r="D42" s="2" t="str">
        <f>HYPERLINK(final[[#This Row],[Link]],final[[#This Row],[Name]])</f>
        <v>shelly pro 2</v>
      </c>
      <c r="E42" s="2">
        <v>14</v>
      </c>
      <c r="F42" s="2" t="s">
        <v>193</v>
      </c>
      <c r="G42" s="2" t="s">
        <v>281</v>
      </c>
      <c r="H42" s="2" t="s">
        <v>2</v>
      </c>
      <c r="I42" s="2" t="s">
        <v>43</v>
      </c>
      <c r="J42" s="2">
        <v>0</v>
      </c>
      <c r="K42" s="2">
        <v>0</v>
      </c>
      <c r="L42" s="2">
        <v>0</v>
      </c>
      <c r="M42" s="2" t="s">
        <v>559</v>
      </c>
      <c r="N42" s="2" t="s">
        <v>560</v>
      </c>
      <c r="O42" s="2" t="s">
        <v>561</v>
      </c>
      <c r="P42" s="2" t="s">
        <v>562</v>
      </c>
      <c r="Q42" s="2" t="s">
        <v>563</v>
      </c>
      <c r="R42" s="2" t="s">
        <v>564</v>
      </c>
      <c r="S42" s="2">
        <v>0</v>
      </c>
      <c r="T42" s="2" t="s">
        <v>282</v>
      </c>
    </row>
    <row r="43" spans="3:20" ht="28.5" customHeight="1" x14ac:dyDescent="0.25">
      <c r="C43" s="2" t="e" vm="37">
        <f>_xlfn.IMAGE(final[[#This Row],[Link]])</f>
        <v>#VALUE!</v>
      </c>
      <c r="D43" s="2" t="str">
        <f>HYPERLINK(final[[#This Row],[Link]],final[[#This Row],[Name]])</f>
        <v>shelly pro 3 em</v>
      </c>
      <c r="E43" s="2">
        <v>17</v>
      </c>
      <c r="F43" s="2" t="s">
        <v>195</v>
      </c>
      <c r="G43" s="2" t="s">
        <v>283</v>
      </c>
      <c r="H43" s="2" t="s">
        <v>2</v>
      </c>
      <c r="I43" s="2" t="s">
        <v>43</v>
      </c>
      <c r="J43" s="2">
        <v>0</v>
      </c>
      <c r="K43" s="2">
        <v>0</v>
      </c>
      <c r="L43" s="2">
        <v>0</v>
      </c>
      <c r="M43" s="2" t="s">
        <v>565</v>
      </c>
      <c r="N43" s="2" t="s">
        <v>566</v>
      </c>
      <c r="O43" s="2" t="s">
        <v>567</v>
      </c>
      <c r="P43" s="2" t="s">
        <v>568</v>
      </c>
      <c r="Q43" s="2" t="s">
        <v>569</v>
      </c>
      <c r="R43" s="2" t="s">
        <v>570</v>
      </c>
      <c r="S43" s="2">
        <v>0</v>
      </c>
      <c r="T43" s="2" t="s">
        <v>284</v>
      </c>
    </row>
    <row r="44" spans="3:20" ht="28.5" customHeight="1" x14ac:dyDescent="0.25">
      <c r="C44" s="2" t="e" vm="38">
        <f>_xlfn.IMAGE(final[[#This Row],[Link]])</f>
        <v>#VALUE!</v>
      </c>
      <c r="D44" s="2" t="str">
        <f>HYPERLINK(final[[#This Row],[Link]],final[[#This Row],[Name]])</f>
        <v>shelly pro 3</v>
      </c>
      <c r="E44" s="2">
        <v>16</v>
      </c>
      <c r="F44" s="2" t="s">
        <v>197</v>
      </c>
      <c r="G44" s="2" t="s">
        <v>285</v>
      </c>
      <c r="H44" s="2" t="s">
        <v>2</v>
      </c>
      <c r="I44" s="2" t="s">
        <v>43</v>
      </c>
      <c r="J44" s="2">
        <v>0</v>
      </c>
      <c r="K44" s="2">
        <v>0</v>
      </c>
      <c r="L44" s="2">
        <v>0</v>
      </c>
      <c r="M44" s="2" t="s">
        <v>571</v>
      </c>
      <c r="N44" s="2" t="s">
        <v>572</v>
      </c>
      <c r="O44" s="2" t="s">
        <v>573</v>
      </c>
      <c r="P44" s="2" t="s">
        <v>574</v>
      </c>
      <c r="Q44" s="2" t="s">
        <v>575</v>
      </c>
      <c r="R44" s="2" t="s">
        <v>576</v>
      </c>
      <c r="S44" s="2">
        <v>0</v>
      </c>
      <c r="T44" s="2" t="s">
        <v>286</v>
      </c>
    </row>
    <row r="45" spans="3:20" ht="28.5" customHeight="1" x14ac:dyDescent="0.25">
      <c r="C45" s="2" t="e" vm="39">
        <f>_xlfn.IMAGE(final[[#This Row],[Link]])</f>
        <v>#VALUE!</v>
      </c>
      <c r="D45" s="2" t="str">
        <f>HYPERLINK(final[[#This Row],[Link]],final[[#This Row],[Name]])</f>
        <v>shelly pro 4 pm v1</v>
      </c>
      <c r="E45" s="2">
        <v>18</v>
      </c>
      <c r="F45" s="2" t="s">
        <v>199</v>
      </c>
      <c r="G45" s="2" t="s">
        <v>287</v>
      </c>
      <c r="H45" s="2" t="s">
        <v>2</v>
      </c>
      <c r="I45" s="2" t="s">
        <v>43</v>
      </c>
      <c r="J45" s="2">
        <v>0</v>
      </c>
      <c r="K45" s="2">
        <v>0</v>
      </c>
      <c r="L45" s="2">
        <v>0</v>
      </c>
      <c r="M45" s="2" t="s">
        <v>577</v>
      </c>
      <c r="N45" s="2" t="s">
        <v>578</v>
      </c>
      <c r="O45" s="2" t="s">
        <v>579</v>
      </c>
      <c r="P45" s="2" t="s">
        <v>580</v>
      </c>
      <c r="Q45" s="2" t="s">
        <v>581</v>
      </c>
      <c r="R45" s="2" t="s">
        <v>582</v>
      </c>
      <c r="S45" s="2">
        <v>0</v>
      </c>
      <c r="T45" s="2" t="s">
        <v>288</v>
      </c>
    </row>
    <row r="46" spans="3:20" ht="28.5" customHeight="1" x14ac:dyDescent="0.25">
      <c r="C46" s="2" t="e" vm="40">
        <f>_xlfn.IMAGE(final[[#This Row],[Link]])</f>
        <v>#VALUE!</v>
      </c>
      <c r="D46" s="2" t="str">
        <f>HYPERLINK(final[[#This Row],[Link]],final[[#This Row],[Name]])</f>
        <v>shelly pro 4 pm v2</v>
      </c>
      <c r="E46" s="2">
        <v>19</v>
      </c>
      <c r="F46" s="2" t="s">
        <v>201</v>
      </c>
      <c r="G46" s="2" t="s">
        <v>289</v>
      </c>
      <c r="H46" s="2" t="s">
        <v>2</v>
      </c>
      <c r="I46" s="2" t="s">
        <v>43</v>
      </c>
      <c r="J46" s="2">
        <v>0</v>
      </c>
      <c r="K46" s="2">
        <v>0</v>
      </c>
      <c r="L46" s="2">
        <v>0</v>
      </c>
      <c r="M46" s="2" t="s">
        <v>583</v>
      </c>
      <c r="N46" s="2" t="s">
        <v>584</v>
      </c>
      <c r="O46" s="2" t="s">
        <v>585</v>
      </c>
      <c r="P46" s="2" t="s">
        <v>586</v>
      </c>
      <c r="Q46" s="2" t="s">
        <v>587</v>
      </c>
      <c r="R46" s="2" t="s">
        <v>588</v>
      </c>
      <c r="S46" s="2">
        <v>0</v>
      </c>
      <c r="T46" s="2" t="s">
        <v>290</v>
      </c>
    </row>
    <row r="47" spans="3:20" ht="28.5" customHeight="1" x14ac:dyDescent="0.25">
      <c r="C47" s="2" t="e" vm="41">
        <f>_xlfn.IMAGE(final[[#This Row],[Link]])</f>
        <v>#VALUE!</v>
      </c>
      <c r="D47" s="2" t="str">
        <f>HYPERLINK(final[[#This Row],[Link]],final[[#This Row],[Name]])</f>
        <v>shelly pro dimmer 2 pm</v>
      </c>
      <c r="E47" s="2">
        <v>27</v>
      </c>
      <c r="F47" s="2" t="s">
        <v>203</v>
      </c>
      <c r="G47" s="2" t="s">
        <v>291</v>
      </c>
      <c r="H47" s="2" t="s">
        <v>2</v>
      </c>
      <c r="I47" s="2" t="s">
        <v>43</v>
      </c>
      <c r="J47" s="2">
        <v>0</v>
      </c>
      <c r="K47" s="2">
        <v>0</v>
      </c>
      <c r="L47" s="2">
        <v>0</v>
      </c>
      <c r="M47" s="2" t="s">
        <v>589</v>
      </c>
      <c r="N47" s="2" t="s">
        <v>590</v>
      </c>
      <c r="O47" s="2" t="s">
        <v>591</v>
      </c>
      <c r="P47" s="2" t="s">
        <v>592</v>
      </c>
      <c r="Q47" s="2" t="s">
        <v>593</v>
      </c>
      <c r="R47" s="2" t="s">
        <v>594</v>
      </c>
      <c r="S47" s="2">
        <v>0</v>
      </c>
      <c r="T47" s="2" t="s">
        <v>292</v>
      </c>
    </row>
    <row r="48" spans="3:20" ht="28.5" customHeight="1" x14ac:dyDescent="0.25">
      <c r="C48" s="2" t="e" vm="42">
        <f>_xlfn.IMAGE(final[[#This Row],[Link]])</f>
        <v>#VALUE!</v>
      </c>
      <c r="D48" s="2" t="str">
        <f>HYPERLINK(final[[#This Row],[Link]],final[[#This Row],[Name]])</f>
        <v>shelly uni</v>
      </c>
      <c r="E48" s="2">
        <v>33</v>
      </c>
      <c r="F48" s="2" t="s">
        <v>205</v>
      </c>
      <c r="G48" s="2" t="s">
        <v>293</v>
      </c>
      <c r="H48" s="2" t="s">
        <v>2</v>
      </c>
      <c r="I48" s="2" t="s">
        <v>43</v>
      </c>
      <c r="J48" s="2">
        <v>0</v>
      </c>
      <c r="K48" s="2">
        <v>0</v>
      </c>
      <c r="L48" s="2">
        <v>0</v>
      </c>
      <c r="M48" s="2" t="s">
        <v>595</v>
      </c>
      <c r="N48" s="2" t="s">
        <v>596</v>
      </c>
      <c r="O48" s="2" t="s">
        <v>597</v>
      </c>
      <c r="P48" s="2" t="s">
        <v>598</v>
      </c>
      <c r="Q48" s="2" t="s">
        <v>599</v>
      </c>
      <c r="R48" s="2" t="s">
        <v>600</v>
      </c>
      <c r="S48" s="2">
        <v>0</v>
      </c>
      <c r="T48" s="2" t="s">
        <v>294</v>
      </c>
    </row>
    <row r="49" spans="3:20" ht="28.5" customHeight="1" x14ac:dyDescent="0.25">
      <c r="C49" s="2" t="e" vm="43">
        <f>_xlfn.IMAGE(final[[#This Row],[Link]])</f>
        <v>#VALUE!</v>
      </c>
      <c r="D49" s="2" t="str">
        <f>HYPERLINK(final[[#This Row],[Link]],final[[#This Row],[Name]])</f>
        <v>shelly x 01</v>
      </c>
      <c r="E49" s="2">
        <v>24</v>
      </c>
      <c r="F49" s="2" t="s">
        <v>207</v>
      </c>
      <c r="G49" s="2" t="s">
        <v>295</v>
      </c>
      <c r="H49" s="2" t="s">
        <v>209</v>
      </c>
      <c r="I49" s="2" t="s">
        <v>43</v>
      </c>
      <c r="J49" s="2">
        <v>0</v>
      </c>
      <c r="K49" s="2">
        <v>0</v>
      </c>
      <c r="L49" s="2">
        <v>0</v>
      </c>
      <c r="M49" s="2" t="s">
        <v>601</v>
      </c>
      <c r="N49" s="2" t="s">
        <v>602</v>
      </c>
      <c r="O49" s="2" t="s">
        <v>603</v>
      </c>
      <c r="P49" s="2" t="s">
        <v>604</v>
      </c>
      <c r="Q49" s="2" t="s">
        <v>605</v>
      </c>
      <c r="R49" s="2" t="s">
        <v>606</v>
      </c>
      <c r="S49" s="2">
        <v>0</v>
      </c>
      <c r="T49" s="2" t="s">
        <v>296</v>
      </c>
    </row>
    <row r="50" spans="3:20" ht="28.5" customHeight="1" x14ac:dyDescent="0.25">
      <c r="C50" s="2" t="e" vm="44">
        <f>_xlfn.IMAGE(final[[#This Row],[Link]])</f>
        <v>#VALUE!</v>
      </c>
      <c r="D50" s="2" t="str">
        <f>HYPERLINK(final[[#This Row],[Link]],final[[#This Row],[Name]])</f>
        <v>shelly x 02</v>
      </c>
      <c r="E50" s="2">
        <v>25</v>
      </c>
      <c r="F50" s="2" t="s">
        <v>210</v>
      </c>
      <c r="G50" s="2" t="s">
        <v>297</v>
      </c>
      <c r="H50" s="2" t="s">
        <v>2</v>
      </c>
      <c r="I50" s="2" t="s">
        <v>43</v>
      </c>
      <c r="J50" s="2">
        <v>0</v>
      </c>
      <c r="K50" s="2">
        <v>0</v>
      </c>
      <c r="L50" s="2">
        <v>0</v>
      </c>
      <c r="M50" s="2" t="s">
        <v>607</v>
      </c>
      <c r="N50" s="2" t="s">
        <v>608</v>
      </c>
      <c r="O50" s="2" t="s">
        <v>609</v>
      </c>
      <c r="P50" s="2" t="s">
        <v>610</v>
      </c>
      <c r="Q50" s="2" t="s">
        <v>611</v>
      </c>
      <c r="R50" s="2" t="s">
        <v>612</v>
      </c>
      <c r="S50" s="2">
        <v>0</v>
      </c>
      <c r="T50" s="2" t="s">
        <v>298</v>
      </c>
    </row>
    <row r="51" spans="3:20" ht="28.5" customHeight="1" x14ac:dyDescent="0.25">
      <c r="C51" s="2" t="e" vm="45">
        <f>_xlfn.IMAGE(final[[#This Row],[Link]])</f>
        <v>#VALUE!</v>
      </c>
      <c r="D51" s="2" t="str">
        <f>HYPERLINK(final[[#This Row],[Link]],final[[#This Row],[Name]])</f>
        <v>shelly x 03</v>
      </c>
      <c r="E51" s="2">
        <v>20</v>
      </c>
      <c r="F51" s="2" t="s">
        <v>212</v>
      </c>
      <c r="G51" s="2" t="s">
        <v>299</v>
      </c>
      <c r="H51" s="2" t="s">
        <v>2</v>
      </c>
      <c r="I51" s="2" t="s">
        <v>43</v>
      </c>
      <c r="J51" s="2">
        <v>0</v>
      </c>
      <c r="K51" s="2">
        <v>0</v>
      </c>
      <c r="L51" s="2">
        <v>0</v>
      </c>
      <c r="M51" s="2" t="s">
        <v>613</v>
      </c>
      <c r="N51" s="2" t="s">
        <v>614</v>
      </c>
      <c r="O51" s="2" t="s">
        <v>615</v>
      </c>
      <c r="P51" s="2" t="s">
        <v>616</v>
      </c>
      <c r="Q51" s="2" t="s">
        <v>617</v>
      </c>
      <c r="R51" s="2" t="s">
        <v>618</v>
      </c>
      <c r="S51" s="2">
        <v>0</v>
      </c>
      <c r="T51" s="2" t="s">
        <v>300</v>
      </c>
    </row>
    <row r="52" spans="3:20" ht="28.5" customHeight="1" x14ac:dyDescent="0.25"/>
    <row r="53" spans="3:20" ht="28.5" customHeight="1" x14ac:dyDescent="0.25"/>
    <row r="54" spans="3:20" ht="28.5" customHeight="1" x14ac:dyDescent="0.25"/>
    <row r="55" spans="3:20" ht="28.5" customHeight="1" x14ac:dyDescent="0.25"/>
    <row r="56" spans="3:20" ht="28.5" customHeight="1" x14ac:dyDescent="0.25"/>
    <row r="57" spans="3:20" ht="28.5" customHeight="1" x14ac:dyDescent="0.25"/>
    <row r="58" spans="3:20" ht="28.5" customHeight="1" x14ac:dyDescent="0.25"/>
    <row r="59" spans="3:20" ht="28.5" customHeight="1" x14ac:dyDescent="0.25"/>
    <row r="60" spans="3:20" ht="28.5" customHeight="1" x14ac:dyDescent="0.25"/>
    <row r="61" spans="3:20" ht="28.5" customHeight="1" x14ac:dyDescent="0.25"/>
    <row r="62" spans="3:20" ht="28.5" customHeight="1" x14ac:dyDescent="0.25"/>
    <row r="63" spans="3:20" ht="28.5" customHeight="1" x14ac:dyDescent="0.25"/>
    <row r="64" spans="3:20" ht="28.5" customHeight="1" x14ac:dyDescent="0.25"/>
    <row r="65" ht="28.5" customHeight="1" x14ac:dyDescent="0.25"/>
    <row r="66" ht="28.5" customHeight="1" x14ac:dyDescent="0.25"/>
    <row r="67" ht="28.5" customHeight="1" x14ac:dyDescent="0.25"/>
    <row r="68" ht="28.5" customHeight="1" x14ac:dyDescent="0.25"/>
    <row r="69" ht="28.5" customHeight="1" x14ac:dyDescent="0.25"/>
    <row r="70" ht="28.5" customHeight="1" x14ac:dyDescent="0.25"/>
    <row r="71" ht="28.5" customHeight="1" x14ac:dyDescent="0.25"/>
    <row r="72" ht="28.5" customHeight="1" x14ac:dyDescent="0.25"/>
    <row r="73" ht="28.5" customHeight="1" x14ac:dyDescent="0.25"/>
    <row r="74" ht="28.5" customHeight="1" x14ac:dyDescent="0.25"/>
    <row r="75" ht="28.5" customHeight="1" x14ac:dyDescent="0.25"/>
    <row r="76" ht="28.5" customHeight="1" x14ac:dyDescent="0.25"/>
    <row r="77" ht="28.5" customHeight="1" x14ac:dyDescent="0.25"/>
    <row r="78" ht="28.5" customHeight="1" x14ac:dyDescent="0.25"/>
    <row r="79" ht="28.5" customHeight="1" x14ac:dyDescent="0.25"/>
    <row r="80" ht="28.5" customHeight="1" x14ac:dyDescent="0.25"/>
    <row r="81" ht="28.5" customHeight="1" x14ac:dyDescent="0.25"/>
    <row r="82" ht="28.5" customHeight="1" x14ac:dyDescent="0.25"/>
    <row r="83" ht="28.5" customHeight="1" x14ac:dyDescent="0.25"/>
    <row r="84" ht="28.5" customHeight="1" x14ac:dyDescent="0.25"/>
    <row r="85" ht="28.5" customHeight="1" x14ac:dyDescent="0.25"/>
    <row r="86" ht="28.5" customHeight="1" x14ac:dyDescent="0.25"/>
    <row r="87" ht="28.5" customHeight="1" x14ac:dyDescent="0.25"/>
    <row r="88" ht="28.5" customHeight="1" x14ac:dyDescent="0.25"/>
    <row r="89" ht="28.5" customHeight="1" x14ac:dyDescent="0.25"/>
    <row r="90" ht="28.5" customHeight="1" x14ac:dyDescent="0.25"/>
    <row r="91" ht="28.5" customHeight="1" x14ac:dyDescent="0.25"/>
    <row r="92" ht="28.5" customHeight="1" x14ac:dyDescent="0.25"/>
    <row r="93" ht="28.5" customHeight="1" x14ac:dyDescent="0.25"/>
    <row r="94" ht="28.5" customHeight="1" x14ac:dyDescent="0.25"/>
    <row r="95" ht="28.5" customHeight="1" x14ac:dyDescent="0.25"/>
    <row r="96" ht="28.5" customHeight="1" x14ac:dyDescent="0.25"/>
    <row r="97" ht="28.5" customHeight="1" x14ac:dyDescent="0.25"/>
    <row r="98" ht="28.5" customHeight="1" x14ac:dyDescent="0.25"/>
    <row r="99" ht="28.5" customHeight="1" x14ac:dyDescent="0.25"/>
    <row r="100" ht="28.5" customHeight="1" x14ac:dyDescent="0.25"/>
    <row r="101" ht="28.5" customHeight="1" x14ac:dyDescent="0.25"/>
    <row r="102" ht="28.5" customHeight="1" x14ac:dyDescent="0.25"/>
    <row r="103" ht="28.5" customHeight="1" x14ac:dyDescent="0.25"/>
    <row r="104" ht="28.5" customHeight="1" x14ac:dyDescent="0.25"/>
    <row r="105" ht="28.5" customHeight="1" x14ac:dyDescent="0.25"/>
    <row r="106" ht="28.5" customHeight="1" x14ac:dyDescent="0.25"/>
    <row r="107" ht="28.5" customHeight="1" x14ac:dyDescent="0.25"/>
    <row r="108" ht="28.5" customHeight="1" x14ac:dyDescent="0.25"/>
    <row r="109" ht="28.5" customHeight="1" x14ac:dyDescent="0.25"/>
    <row r="110" ht="28.5" customHeight="1" x14ac:dyDescent="0.25"/>
    <row r="111" ht="28.5" customHeight="1" x14ac:dyDescent="0.25"/>
    <row r="112" ht="28.5" customHeight="1" x14ac:dyDescent="0.25"/>
    <row r="113" ht="28.5" customHeight="1" x14ac:dyDescent="0.25"/>
    <row r="114" ht="28.5" customHeight="1" x14ac:dyDescent="0.25"/>
    <row r="115" ht="28.5" customHeight="1" x14ac:dyDescent="0.25"/>
    <row r="116" ht="28.5" customHeight="1" x14ac:dyDescent="0.25"/>
    <row r="117" ht="28.5" customHeight="1" x14ac:dyDescent="0.25"/>
    <row r="118" ht="28.5" customHeight="1" x14ac:dyDescent="0.25"/>
    <row r="119" ht="28.5" customHeight="1" x14ac:dyDescent="0.25"/>
    <row r="120" ht="28.5" customHeight="1" x14ac:dyDescent="0.25"/>
    <row r="121" ht="28.5" customHeight="1" x14ac:dyDescent="0.25"/>
    <row r="122" ht="28.5" customHeight="1" x14ac:dyDescent="0.25"/>
    <row r="123" ht="28.5" customHeight="1" x14ac:dyDescent="0.25"/>
    <row r="124" ht="28.5" customHeight="1" x14ac:dyDescent="0.25"/>
    <row r="125" ht="28.5" customHeight="1" x14ac:dyDescent="0.25"/>
    <row r="126" ht="28.5" customHeight="1" x14ac:dyDescent="0.25"/>
    <row r="127" ht="28.5" customHeight="1" x14ac:dyDescent="0.25"/>
    <row r="128" ht="28.5" customHeight="1" x14ac:dyDescent="0.25"/>
    <row r="129" ht="28.5" customHeight="1" x14ac:dyDescent="0.25"/>
    <row r="130" ht="28.5" customHeight="1" x14ac:dyDescent="0.25"/>
    <row r="131" ht="28.5" customHeight="1" x14ac:dyDescent="0.25"/>
    <row r="132" ht="28.5" customHeight="1" x14ac:dyDescent="0.25"/>
    <row r="133" ht="28.5" customHeight="1" x14ac:dyDescent="0.25"/>
    <row r="134" ht="28.5" customHeight="1" x14ac:dyDescent="0.25"/>
    <row r="135" ht="28.5" customHeight="1" x14ac:dyDescent="0.25"/>
    <row r="136" ht="28.5" customHeight="1" x14ac:dyDescent="0.25"/>
    <row r="137" ht="28.5" customHeight="1" x14ac:dyDescent="0.25"/>
    <row r="138" ht="28.5" customHeight="1" x14ac:dyDescent="0.25"/>
    <row r="139" ht="28.5" customHeight="1" x14ac:dyDescent="0.25"/>
    <row r="140" ht="28.5" customHeight="1" x14ac:dyDescent="0.25"/>
    <row r="141" ht="28.5" customHeight="1" x14ac:dyDescent="0.25"/>
    <row r="142" ht="28.5" customHeight="1" x14ac:dyDescent="0.25"/>
    <row r="143" ht="28.5" customHeight="1" x14ac:dyDescent="0.25"/>
    <row r="144" ht="28.5" customHeight="1" x14ac:dyDescent="0.25"/>
    <row r="145" ht="28.5" customHeight="1" x14ac:dyDescent="0.25"/>
    <row r="146" ht="28.5" customHeight="1" x14ac:dyDescent="0.25"/>
    <row r="147" ht="28.5" customHeight="1" x14ac:dyDescent="0.25"/>
    <row r="148" ht="28.5" customHeight="1" x14ac:dyDescent="0.25"/>
    <row r="149" ht="28.5" customHeight="1" x14ac:dyDescent="0.25"/>
    <row r="150" ht="28.5" customHeight="1" x14ac:dyDescent="0.25"/>
    <row r="151" ht="28.5" customHeight="1" x14ac:dyDescent="0.25"/>
    <row r="152" ht="28.5" customHeight="1" x14ac:dyDescent="0.25"/>
    <row r="153" ht="28.5" customHeight="1" x14ac:dyDescent="0.25"/>
    <row r="154" ht="28.5" customHeight="1" x14ac:dyDescent="0.25"/>
    <row r="155" ht="28.5" customHeight="1" x14ac:dyDescent="0.25"/>
    <row r="156" ht="28.5" customHeight="1" x14ac:dyDescent="0.25"/>
    <row r="157" ht="28.5" customHeight="1" x14ac:dyDescent="0.25"/>
    <row r="158" ht="28.5" customHeight="1" x14ac:dyDescent="0.25"/>
    <row r="159" ht="28.5" customHeight="1" x14ac:dyDescent="0.25"/>
    <row r="160" ht="28.5" customHeight="1" x14ac:dyDescent="0.25"/>
    <row r="161" ht="28.5" customHeight="1" x14ac:dyDescent="0.25"/>
    <row r="162" ht="28.5" customHeight="1" x14ac:dyDescent="0.25"/>
    <row r="163" ht="28.5" customHeight="1" x14ac:dyDescent="0.25"/>
    <row r="164" ht="28.5" customHeight="1" x14ac:dyDescent="0.25"/>
    <row r="165" ht="28.5" customHeight="1" x14ac:dyDescent="0.25"/>
    <row r="166" ht="28.5" customHeight="1" x14ac:dyDescent="0.25"/>
    <row r="167" ht="28.5" customHeight="1" x14ac:dyDescent="0.25"/>
    <row r="168" ht="28.5" customHeight="1" x14ac:dyDescent="0.25"/>
    <row r="169" ht="28.5" customHeight="1" x14ac:dyDescent="0.25"/>
    <row r="170" ht="28.5" customHeight="1" x14ac:dyDescent="0.25"/>
    <row r="171" ht="28.5" customHeight="1" x14ac:dyDescent="0.25"/>
    <row r="172" ht="28.5" customHeight="1" x14ac:dyDescent="0.25"/>
    <row r="173" ht="28.5" customHeight="1" x14ac:dyDescent="0.25"/>
    <row r="174" ht="28.5" customHeight="1" x14ac:dyDescent="0.25"/>
    <row r="175" ht="28.5" customHeight="1" x14ac:dyDescent="0.25"/>
    <row r="176" ht="28.5" customHeight="1" x14ac:dyDescent="0.25"/>
    <row r="177" ht="28.5" customHeight="1" x14ac:dyDescent="0.25"/>
    <row r="178" ht="28.5" customHeight="1" x14ac:dyDescent="0.25"/>
    <row r="179" ht="28.5" customHeight="1" x14ac:dyDescent="0.25"/>
    <row r="180" ht="28.5" customHeight="1" x14ac:dyDescent="0.25"/>
    <row r="181" ht="28.5" customHeight="1" x14ac:dyDescent="0.25"/>
    <row r="182" ht="28.5" customHeight="1" x14ac:dyDescent="0.25"/>
    <row r="183" ht="28.5" customHeight="1" x14ac:dyDescent="0.25"/>
    <row r="184" ht="28.5" customHeight="1" x14ac:dyDescent="0.25"/>
    <row r="185" ht="28.5" customHeight="1" x14ac:dyDescent="0.25"/>
    <row r="186" ht="28.5" customHeight="1" x14ac:dyDescent="0.25"/>
    <row r="187" ht="28.5" customHeight="1" x14ac:dyDescent="0.25"/>
    <row r="188" ht="28.5" customHeight="1" x14ac:dyDescent="0.25"/>
    <row r="189" ht="28.5" customHeight="1" x14ac:dyDescent="0.25"/>
    <row r="190" ht="28.5" customHeight="1" x14ac:dyDescent="0.25"/>
    <row r="191" ht="28.5" customHeight="1" x14ac:dyDescent="0.25"/>
    <row r="192" ht="28.5" customHeight="1" x14ac:dyDescent="0.25"/>
    <row r="193" ht="28.5" customHeight="1" x14ac:dyDescent="0.25"/>
    <row r="194" ht="28.5" customHeight="1" x14ac:dyDescent="0.25"/>
    <row r="195" ht="28.5" customHeight="1" x14ac:dyDescent="0.25"/>
    <row r="196" ht="28.5" customHeight="1" x14ac:dyDescent="0.25"/>
    <row r="197" ht="28.5" customHeight="1" x14ac:dyDescent="0.25"/>
    <row r="198" ht="28.5" customHeight="1" x14ac:dyDescent="0.25"/>
    <row r="199" ht="28.5" customHeight="1" x14ac:dyDescent="0.25"/>
    <row r="200" ht="28.5" customHeight="1" x14ac:dyDescent="0.25"/>
    <row r="201" ht="28.5" customHeight="1" x14ac:dyDescent="0.25"/>
    <row r="202" ht="28.5" customHeight="1" x14ac:dyDescent="0.25"/>
    <row r="203" ht="28.5" customHeight="1" x14ac:dyDescent="0.25"/>
    <row r="204" ht="28.5" customHeight="1" x14ac:dyDescent="0.25"/>
    <row r="205" ht="28.5" customHeight="1" x14ac:dyDescent="0.25"/>
    <row r="206" ht="28.5" customHeight="1" x14ac:dyDescent="0.25"/>
    <row r="207" ht="28.5" customHeight="1" x14ac:dyDescent="0.25"/>
    <row r="208" ht="28.5" customHeight="1" x14ac:dyDescent="0.25"/>
    <row r="209" ht="28.5" customHeight="1" x14ac:dyDescent="0.25"/>
    <row r="210" ht="28.5" customHeight="1" x14ac:dyDescent="0.25"/>
    <row r="211" ht="28.5" customHeight="1" x14ac:dyDescent="0.25"/>
    <row r="212" ht="28.5" customHeight="1" x14ac:dyDescent="0.25"/>
    <row r="213" ht="28.5" customHeight="1" x14ac:dyDescent="0.25"/>
    <row r="214" ht="28.5" customHeight="1" x14ac:dyDescent="0.25"/>
    <row r="215" ht="28.5" customHeight="1" x14ac:dyDescent="0.25"/>
    <row r="216" ht="28.5" customHeight="1" x14ac:dyDescent="0.25"/>
    <row r="217" ht="28.5" customHeight="1" x14ac:dyDescent="0.25"/>
    <row r="218" ht="28.5" customHeight="1" x14ac:dyDescent="0.25"/>
    <row r="219" ht="28.5" customHeight="1" x14ac:dyDescent="0.25"/>
    <row r="220" ht="28.5" customHeight="1" x14ac:dyDescent="0.25"/>
    <row r="221" ht="28.5" customHeight="1" x14ac:dyDescent="0.25"/>
    <row r="222" ht="28.5" customHeight="1" x14ac:dyDescent="0.25"/>
    <row r="223" ht="28.5" customHeight="1" x14ac:dyDescent="0.25"/>
    <row r="224" ht="28.5" customHeight="1" x14ac:dyDescent="0.25"/>
    <row r="225" ht="28.5" customHeight="1" x14ac:dyDescent="0.25"/>
    <row r="226" ht="28.5" customHeight="1" x14ac:dyDescent="0.25"/>
    <row r="227" ht="28.5" customHeight="1" x14ac:dyDescent="0.25"/>
    <row r="228" ht="28.5" customHeight="1" x14ac:dyDescent="0.25"/>
    <row r="229" ht="28.5" customHeight="1" x14ac:dyDescent="0.25"/>
    <row r="230" ht="28.5" customHeight="1" x14ac:dyDescent="0.25"/>
    <row r="231" ht="28.5" customHeight="1" x14ac:dyDescent="0.25"/>
    <row r="232" ht="28.5" customHeight="1" x14ac:dyDescent="0.25"/>
    <row r="233" ht="28.5" customHeight="1" x14ac:dyDescent="0.25"/>
    <row r="234" ht="28.5" customHeight="1" x14ac:dyDescent="0.25"/>
    <row r="235" ht="28.5" customHeight="1" x14ac:dyDescent="0.25"/>
    <row r="236" ht="28.5" customHeight="1" x14ac:dyDescent="0.25"/>
    <row r="237" ht="28.5" customHeight="1" x14ac:dyDescent="0.25"/>
    <row r="238" ht="28.5" customHeight="1" x14ac:dyDescent="0.25"/>
    <row r="239" ht="28.5" customHeight="1" x14ac:dyDescent="0.25"/>
    <row r="240" ht="28.5" customHeight="1" x14ac:dyDescent="0.25"/>
    <row r="241" ht="28.5" customHeight="1" x14ac:dyDescent="0.25"/>
    <row r="242" ht="28.5" customHeight="1" x14ac:dyDescent="0.25"/>
    <row r="243" ht="28.5" customHeight="1" x14ac:dyDescent="0.25"/>
    <row r="244" ht="28.5" customHeight="1" x14ac:dyDescent="0.25"/>
    <row r="245" ht="28.5" customHeight="1" x14ac:dyDescent="0.25"/>
    <row r="246" ht="28.5" customHeight="1" x14ac:dyDescent="0.25"/>
    <row r="247" ht="28.5" customHeight="1" x14ac:dyDescent="0.25"/>
    <row r="248" ht="28.5" customHeight="1" x14ac:dyDescent="0.25"/>
    <row r="249" ht="28.5" customHeight="1" x14ac:dyDescent="0.25"/>
    <row r="250" ht="28.5" customHeight="1" x14ac:dyDescent="0.25"/>
    <row r="251" ht="28.5" customHeight="1" x14ac:dyDescent="0.25"/>
    <row r="252" ht="28.5" customHeight="1" x14ac:dyDescent="0.25"/>
    <row r="253" ht="28.5" customHeight="1" x14ac:dyDescent="0.25"/>
    <row r="254" ht="28.5" customHeight="1" x14ac:dyDescent="0.25"/>
    <row r="255" ht="28.5" customHeight="1" x14ac:dyDescent="0.25"/>
    <row r="256" ht="28.5" customHeight="1" x14ac:dyDescent="0.25"/>
    <row r="257" ht="28.5" customHeight="1" x14ac:dyDescent="0.25"/>
    <row r="258" ht="28.5" customHeight="1" x14ac:dyDescent="0.25"/>
    <row r="259" ht="28.5" customHeight="1" x14ac:dyDescent="0.25"/>
    <row r="260" ht="28.5" customHeight="1" x14ac:dyDescent="0.25"/>
    <row r="261" ht="28.5" customHeight="1" x14ac:dyDescent="0.25"/>
    <row r="262" ht="28.5" customHeight="1" x14ac:dyDescent="0.25"/>
    <row r="263" ht="28.5" customHeight="1" x14ac:dyDescent="0.25"/>
    <row r="264" ht="28.5" customHeight="1" x14ac:dyDescent="0.25"/>
    <row r="265" ht="28.5" customHeight="1" x14ac:dyDescent="0.25"/>
    <row r="266" ht="28.5" customHeight="1" x14ac:dyDescent="0.25"/>
    <row r="267" ht="28.5" customHeight="1" x14ac:dyDescent="0.25"/>
    <row r="268" ht="28.5" customHeight="1" x14ac:dyDescent="0.25"/>
    <row r="269" ht="28.5" customHeight="1" x14ac:dyDescent="0.25"/>
    <row r="270" ht="28.5" customHeight="1" x14ac:dyDescent="0.25"/>
    <row r="271" ht="28.5" customHeight="1" x14ac:dyDescent="0.25"/>
    <row r="272" ht="28.5" customHeight="1" x14ac:dyDescent="0.25"/>
    <row r="273" ht="28.5" customHeight="1" x14ac:dyDescent="0.25"/>
    <row r="274" ht="28.5" customHeight="1" x14ac:dyDescent="0.25"/>
    <row r="275" ht="28.5" customHeight="1" x14ac:dyDescent="0.25"/>
    <row r="276" ht="28.5" customHeight="1" x14ac:dyDescent="0.25"/>
    <row r="277" ht="28.5" customHeight="1" x14ac:dyDescent="0.25"/>
    <row r="278" ht="28.5" customHeight="1" x14ac:dyDescent="0.25"/>
    <row r="279" ht="28.5" customHeight="1" x14ac:dyDescent="0.25"/>
    <row r="280" ht="28.5" customHeight="1" x14ac:dyDescent="0.25"/>
    <row r="281" ht="28.5" customHeight="1" x14ac:dyDescent="0.25"/>
    <row r="282" ht="28.5" customHeight="1" x14ac:dyDescent="0.25"/>
    <row r="283" ht="28.5" customHeight="1" x14ac:dyDescent="0.25"/>
    <row r="284" ht="28.5" customHeight="1" x14ac:dyDescent="0.25"/>
    <row r="285" ht="28.5" customHeight="1" x14ac:dyDescent="0.25"/>
    <row r="286" ht="28.5" customHeight="1" x14ac:dyDescent="0.25"/>
    <row r="287" ht="28.5" customHeight="1" x14ac:dyDescent="0.25"/>
    <row r="288" ht="28.5" customHeight="1" x14ac:dyDescent="0.25"/>
    <row r="289" ht="28.5" customHeight="1" x14ac:dyDescent="0.25"/>
    <row r="290" ht="28.5" customHeight="1" x14ac:dyDescent="0.25"/>
    <row r="291" ht="28.5" customHeight="1" x14ac:dyDescent="0.25"/>
    <row r="292" ht="28.5" customHeight="1" x14ac:dyDescent="0.25"/>
    <row r="293" ht="28.5" customHeight="1" x14ac:dyDescent="0.25"/>
    <row r="294" ht="28.5" customHeight="1" x14ac:dyDescent="0.25"/>
    <row r="295" ht="28.5" customHeight="1" x14ac:dyDescent="0.25"/>
    <row r="296" ht="28.5" customHeight="1" x14ac:dyDescent="0.25"/>
    <row r="297" ht="28.5" customHeight="1" x14ac:dyDescent="0.25"/>
    <row r="298" ht="28.5" customHeight="1" x14ac:dyDescent="0.25"/>
    <row r="299" ht="28.5" customHeight="1" x14ac:dyDescent="0.25"/>
    <row r="300" ht="28.5" customHeight="1" x14ac:dyDescent="0.25"/>
    <row r="301" ht="28.5" customHeight="1" x14ac:dyDescent="0.25"/>
    <row r="302" ht="28.5" customHeight="1" x14ac:dyDescent="0.25"/>
    <row r="303" ht="28.5" customHeight="1" x14ac:dyDescent="0.25"/>
    <row r="304" ht="28.5" customHeight="1" x14ac:dyDescent="0.25"/>
    <row r="305" ht="28.5" customHeight="1" x14ac:dyDescent="0.25"/>
    <row r="306" ht="28.5" customHeight="1" x14ac:dyDescent="0.25"/>
    <row r="307" ht="28.5" customHeight="1" x14ac:dyDescent="0.25"/>
    <row r="308" ht="28.5" customHeight="1" x14ac:dyDescent="0.25"/>
    <row r="309" ht="28.5" customHeight="1" x14ac:dyDescent="0.25"/>
    <row r="310" ht="28.5" customHeight="1" x14ac:dyDescent="0.25"/>
    <row r="311" ht="28.5" customHeight="1" x14ac:dyDescent="0.25"/>
    <row r="312" ht="28.5" customHeight="1" x14ac:dyDescent="0.25"/>
    <row r="313" ht="28.5" customHeight="1" x14ac:dyDescent="0.25"/>
    <row r="314" ht="28.5" customHeight="1" x14ac:dyDescent="0.25"/>
    <row r="315" ht="28.5" customHeight="1" x14ac:dyDescent="0.25"/>
    <row r="316" ht="28.5" customHeight="1" x14ac:dyDescent="0.25"/>
    <row r="317" ht="28.5" customHeight="1" x14ac:dyDescent="0.25"/>
    <row r="318" ht="28.5" customHeight="1" x14ac:dyDescent="0.25"/>
    <row r="319" ht="28.5" customHeight="1" x14ac:dyDescent="0.25"/>
    <row r="320" ht="28.5" customHeight="1" x14ac:dyDescent="0.25"/>
    <row r="321" ht="28.5" customHeight="1" x14ac:dyDescent="0.25"/>
    <row r="322" ht="28.5" customHeight="1" x14ac:dyDescent="0.25"/>
    <row r="323" ht="28.5" customHeight="1" x14ac:dyDescent="0.25"/>
    <row r="324" ht="28.5" customHeight="1" x14ac:dyDescent="0.25"/>
    <row r="325" ht="28.5" customHeight="1" x14ac:dyDescent="0.25"/>
    <row r="326" ht="28.5" customHeight="1" x14ac:dyDescent="0.25"/>
    <row r="327" ht="28.5" customHeight="1" x14ac:dyDescent="0.25"/>
    <row r="328" ht="28.5" customHeight="1" x14ac:dyDescent="0.25"/>
    <row r="329" ht="28.5" customHeight="1" x14ac:dyDescent="0.25"/>
    <row r="330" ht="28.5" customHeight="1" x14ac:dyDescent="0.25"/>
    <row r="331" ht="28.5" customHeight="1" x14ac:dyDescent="0.25"/>
    <row r="332" ht="28.5" customHeight="1" x14ac:dyDescent="0.25"/>
    <row r="333" ht="28.5" customHeight="1" x14ac:dyDescent="0.25"/>
    <row r="334" ht="28.5" customHeight="1" x14ac:dyDescent="0.25"/>
    <row r="335" ht="28.5" customHeight="1" x14ac:dyDescent="0.25"/>
    <row r="336" ht="28.5" customHeight="1" x14ac:dyDescent="0.25"/>
    <row r="337" ht="28.5" customHeight="1" x14ac:dyDescent="0.25"/>
    <row r="338" ht="28.5" customHeight="1" x14ac:dyDescent="0.25"/>
    <row r="339" ht="28.5" customHeight="1" x14ac:dyDescent="0.25"/>
    <row r="340" ht="28.5" customHeight="1" x14ac:dyDescent="0.25"/>
    <row r="341" ht="28.5" customHeight="1" x14ac:dyDescent="0.25"/>
    <row r="342" ht="28.5" customHeight="1" x14ac:dyDescent="0.25"/>
    <row r="343" ht="28.5" customHeight="1" x14ac:dyDescent="0.25"/>
    <row r="344" ht="28.5" customHeight="1" x14ac:dyDescent="0.25"/>
    <row r="345" ht="28.5" customHeight="1" x14ac:dyDescent="0.25"/>
    <row r="346" ht="28.5" customHeight="1" x14ac:dyDescent="0.25"/>
    <row r="347" ht="28.5" customHeight="1" x14ac:dyDescent="0.25"/>
    <row r="348" ht="28.5" customHeight="1" x14ac:dyDescent="0.25"/>
    <row r="349" ht="28.5" customHeight="1" x14ac:dyDescent="0.25"/>
    <row r="350" ht="28.5" customHeight="1" x14ac:dyDescent="0.25"/>
    <row r="351" ht="28.5" customHeight="1" x14ac:dyDescent="0.25"/>
    <row r="352" ht="28.5" customHeight="1" x14ac:dyDescent="0.25"/>
    <row r="353" ht="28.5" customHeight="1" x14ac:dyDescent="0.25"/>
    <row r="354" ht="28.5" customHeight="1" x14ac:dyDescent="0.25"/>
    <row r="355" ht="28.5" customHeight="1" x14ac:dyDescent="0.25"/>
    <row r="356" ht="28.5" customHeight="1" x14ac:dyDescent="0.25"/>
    <row r="357" ht="28.5" customHeight="1" x14ac:dyDescent="0.25"/>
    <row r="358" ht="28.5" customHeight="1" x14ac:dyDescent="0.25"/>
    <row r="359" ht="28.5" customHeight="1" x14ac:dyDescent="0.25"/>
    <row r="360" ht="28.5" customHeight="1" x14ac:dyDescent="0.25"/>
    <row r="361" ht="28.5" customHeight="1" x14ac:dyDescent="0.25"/>
    <row r="362" ht="28.5" customHeight="1" x14ac:dyDescent="0.25"/>
    <row r="363" ht="28.5" customHeight="1" x14ac:dyDescent="0.25"/>
    <row r="364" ht="28.5" customHeight="1" x14ac:dyDescent="0.25"/>
    <row r="365" ht="28.5" customHeight="1" x14ac:dyDescent="0.25"/>
    <row r="366" ht="28.5" customHeight="1" x14ac:dyDescent="0.25"/>
    <row r="367" ht="28.5" customHeight="1" x14ac:dyDescent="0.25"/>
    <row r="368" ht="28.5" customHeight="1" x14ac:dyDescent="0.25"/>
    <row r="369" ht="28.5" customHeight="1" x14ac:dyDescent="0.25"/>
    <row r="370" ht="28.5" customHeight="1" x14ac:dyDescent="0.25"/>
    <row r="371" ht="28.5" customHeight="1" x14ac:dyDescent="0.25"/>
    <row r="372" ht="28.5" customHeight="1" x14ac:dyDescent="0.25"/>
    <row r="373" ht="28.5" customHeight="1" x14ac:dyDescent="0.25"/>
    <row r="374" ht="28.5" customHeight="1" x14ac:dyDescent="0.25"/>
    <row r="375" ht="28.5" customHeight="1" x14ac:dyDescent="0.25"/>
    <row r="376" ht="28.5" customHeight="1" x14ac:dyDescent="0.25"/>
    <row r="377" ht="28.5" customHeight="1" x14ac:dyDescent="0.25"/>
    <row r="378" ht="28.5" customHeight="1" x14ac:dyDescent="0.25"/>
    <row r="379" ht="28.5" customHeight="1" x14ac:dyDescent="0.25"/>
    <row r="380" ht="28.5" customHeight="1" x14ac:dyDescent="0.25"/>
    <row r="381" ht="28.5" customHeight="1" x14ac:dyDescent="0.25"/>
    <row r="382" ht="28.5" customHeight="1" x14ac:dyDescent="0.25"/>
    <row r="383" ht="28.5" customHeight="1" x14ac:dyDescent="0.25"/>
    <row r="384" ht="28.5" customHeight="1" x14ac:dyDescent="0.25"/>
    <row r="385" ht="28.5" customHeight="1" x14ac:dyDescent="0.25"/>
    <row r="386" ht="28.5" customHeight="1" x14ac:dyDescent="0.25"/>
    <row r="387" ht="28.5" customHeight="1" x14ac:dyDescent="0.25"/>
    <row r="388" ht="28.5" customHeight="1" x14ac:dyDescent="0.25"/>
    <row r="389" ht="28.5" customHeight="1" x14ac:dyDescent="0.25"/>
    <row r="390" ht="28.5" customHeight="1" x14ac:dyDescent="0.25"/>
    <row r="391" ht="28.5" customHeight="1" x14ac:dyDescent="0.25"/>
    <row r="392" ht="28.5" customHeight="1" x14ac:dyDescent="0.25"/>
    <row r="393" ht="28.5" customHeight="1" x14ac:dyDescent="0.25"/>
    <row r="394" ht="28.5" customHeight="1" x14ac:dyDescent="0.25"/>
    <row r="395" ht="28.5" customHeight="1" x14ac:dyDescent="0.25"/>
    <row r="396" ht="28.5" customHeight="1" x14ac:dyDescent="0.25"/>
    <row r="397" ht="28.5" customHeight="1" x14ac:dyDescent="0.25"/>
    <row r="398" ht="28.5" customHeight="1" x14ac:dyDescent="0.25"/>
    <row r="399" ht="28.5" customHeight="1" x14ac:dyDescent="0.25"/>
    <row r="400" ht="28.5" customHeight="1" x14ac:dyDescent="0.25"/>
    <row r="401" ht="28.5" customHeight="1" x14ac:dyDescent="0.25"/>
    <row r="402" ht="28.5" customHeight="1" x14ac:dyDescent="0.25"/>
    <row r="403" ht="28.5" customHeight="1" x14ac:dyDescent="0.25"/>
    <row r="404" ht="28.5" customHeight="1" x14ac:dyDescent="0.25"/>
    <row r="405" ht="28.5" customHeight="1" x14ac:dyDescent="0.25"/>
    <row r="406" ht="28.5" customHeight="1" x14ac:dyDescent="0.25"/>
    <row r="407" ht="28.5" customHeight="1" x14ac:dyDescent="0.25"/>
    <row r="408" ht="28.5" customHeight="1" x14ac:dyDescent="0.25"/>
    <row r="409" ht="28.5" customHeight="1" x14ac:dyDescent="0.25"/>
    <row r="410" ht="28.5" customHeight="1" x14ac:dyDescent="0.25"/>
    <row r="411" ht="28.5" customHeight="1" x14ac:dyDescent="0.25"/>
    <row r="412" ht="28.5" customHeight="1" x14ac:dyDescent="0.25"/>
    <row r="413" ht="28.5" customHeight="1" x14ac:dyDescent="0.25"/>
    <row r="414" ht="28.5" customHeight="1" x14ac:dyDescent="0.25"/>
    <row r="415" ht="28.5" customHeight="1" x14ac:dyDescent="0.25"/>
    <row r="416" ht="28.5" customHeight="1" x14ac:dyDescent="0.25"/>
    <row r="417" ht="28.5" customHeight="1" x14ac:dyDescent="0.25"/>
    <row r="418" ht="28.5" customHeight="1" x14ac:dyDescent="0.25"/>
    <row r="419" ht="28.5" customHeight="1" x14ac:dyDescent="0.25"/>
    <row r="420" ht="28.5" customHeight="1" x14ac:dyDescent="0.25"/>
    <row r="421" ht="28.5" customHeight="1" x14ac:dyDescent="0.25"/>
    <row r="422" ht="28.5" customHeight="1" x14ac:dyDescent="0.25"/>
    <row r="423" ht="28.5" customHeight="1" x14ac:dyDescent="0.25"/>
    <row r="424" ht="28.5" customHeight="1" x14ac:dyDescent="0.25"/>
    <row r="425" ht="28.5" customHeight="1" x14ac:dyDescent="0.25"/>
    <row r="426" ht="28.5" customHeight="1" x14ac:dyDescent="0.25"/>
    <row r="427" ht="28.5" customHeight="1" x14ac:dyDescent="0.25"/>
    <row r="428" ht="28.5" customHeight="1" x14ac:dyDescent="0.25"/>
    <row r="429" ht="28.5" customHeight="1" x14ac:dyDescent="0.25"/>
    <row r="430" ht="28.5" customHeight="1" x14ac:dyDescent="0.25"/>
    <row r="431" ht="28.5" customHeight="1" x14ac:dyDescent="0.25"/>
    <row r="432" ht="28.5" customHeight="1" x14ac:dyDescent="0.25"/>
    <row r="433" ht="28.5" customHeight="1" x14ac:dyDescent="0.25"/>
    <row r="434" ht="28.5" customHeight="1" x14ac:dyDescent="0.25"/>
    <row r="435" ht="28.5" customHeight="1" x14ac:dyDescent="0.25"/>
    <row r="436" ht="28.5" customHeight="1" x14ac:dyDescent="0.25"/>
    <row r="437" ht="28.5" customHeight="1" x14ac:dyDescent="0.25"/>
    <row r="438" ht="28.5" customHeight="1" x14ac:dyDescent="0.25"/>
    <row r="439" ht="28.5" customHeight="1" x14ac:dyDescent="0.25"/>
    <row r="440" ht="28.5" customHeight="1" x14ac:dyDescent="0.25"/>
    <row r="441" ht="28.5" customHeight="1" x14ac:dyDescent="0.25"/>
    <row r="442" ht="28.5" customHeight="1" x14ac:dyDescent="0.25"/>
    <row r="443" ht="28.5" customHeight="1" x14ac:dyDescent="0.25"/>
    <row r="444" ht="28.5" customHeight="1" x14ac:dyDescent="0.25"/>
    <row r="445" ht="28.5" customHeight="1" x14ac:dyDescent="0.25"/>
    <row r="446" ht="28.5" customHeight="1" x14ac:dyDescent="0.25"/>
    <row r="447" ht="28.5" customHeight="1" x14ac:dyDescent="0.25"/>
    <row r="448" ht="28.5" customHeight="1" x14ac:dyDescent="0.25"/>
    <row r="449" ht="28.5" customHeight="1" x14ac:dyDescent="0.25"/>
    <row r="450" ht="28.5" customHeight="1" x14ac:dyDescent="0.25"/>
    <row r="451" ht="28.5" customHeight="1" x14ac:dyDescent="0.25"/>
    <row r="452" ht="28.5" customHeight="1" x14ac:dyDescent="0.25"/>
    <row r="453" ht="28.5" customHeight="1" x14ac:dyDescent="0.25"/>
    <row r="454" ht="28.5" customHeight="1" x14ac:dyDescent="0.25"/>
    <row r="455" ht="28.5" customHeight="1" x14ac:dyDescent="0.25"/>
    <row r="456" ht="28.5" customHeight="1" x14ac:dyDescent="0.25"/>
    <row r="457" ht="28.5" customHeight="1" x14ac:dyDescent="0.25"/>
    <row r="458" ht="28.5" customHeight="1" x14ac:dyDescent="0.25"/>
    <row r="459" ht="28.5" customHeight="1" x14ac:dyDescent="0.25"/>
    <row r="460" ht="28.5" customHeight="1" x14ac:dyDescent="0.25"/>
    <row r="461" ht="28.5" customHeight="1" x14ac:dyDescent="0.25"/>
    <row r="462" ht="28.5" customHeight="1" x14ac:dyDescent="0.25"/>
    <row r="463" ht="28.5" customHeight="1" x14ac:dyDescent="0.25"/>
    <row r="464" ht="28.5" customHeight="1" x14ac:dyDescent="0.25"/>
    <row r="465" ht="28.5" customHeight="1" x14ac:dyDescent="0.25"/>
    <row r="466" ht="28.5" customHeight="1" x14ac:dyDescent="0.25"/>
    <row r="467" ht="28.5" customHeight="1" x14ac:dyDescent="0.25"/>
    <row r="468" ht="28.5" customHeight="1" x14ac:dyDescent="0.25"/>
    <row r="469" ht="28.5" customHeight="1" x14ac:dyDescent="0.25"/>
    <row r="470" ht="28.5" customHeight="1" x14ac:dyDescent="0.25"/>
    <row r="471" ht="28.5" customHeight="1" x14ac:dyDescent="0.25"/>
    <row r="472" ht="28.5" customHeight="1" x14ac:dyDescent="0.25"/>
    <row r="473" ht="28.5" customHeight="1" x14ac:dyDescent="0.25"/>
    <row r="474" ht="28.5" customHeight="1" x14ac:dyDescent="0.25"/>
    <row r="475" ht="28.5" customHeight="1" x14ac:dyDescent="0.25"/>
    <row r="476" ht="28.5" customHeight="1" x14ac:dyDescent="0.25"/>
    <row r="477" ht="28.5" customHeight="1" x14ac:dyDescent="0.25"/>
    <row r="478" ht="28.5" customHeight="1" x14ac:dyDescent="0.25"/>
    <row r="479" ht="28.5" customHeight="1" x14ac:dyDescent="0.25"/>
    <row r="480" ht="28.5" customHeight="1" x14ac:dyDescent="0.25"/>
    <row r="481" ht="28.5" customHeight="1" x14ac:dyDescent="0.25"/>
    <row r="482" ht="28.5" customHeight="1" x14ac:dyDescent="0.25"/>
    <row r="483" ht="28.5" customHeight="1" x14ac:dyDescent="0.25"/>
    <row r="484" ht="28.5" customHeight="1" x14ac:dyDescent="0.25"/>
    <row r="485" ht="28.5" customHeight="1" x14ac:dyDescent="0.25"/>
    <row r="486" ht="28.5" customHeight="1" x14ac:dyDescent="0.25"/>
    <row r="487" ht="28.5" customHeight="1" x14ac:dyDescent="0.25"/>
    <row r="488" ht="28.5" customHeight="1" x14ac:dyDescent="0.25"/>
    <row r="489" ht="28.5" customHeight="1" x14ac:dyDescent="0.25"/>
    <row r="490" ht="28.5" customHeight="1" x14ac:dyDescent="0.25"/>
    <row r="491" ht="28.5" customHeight="1" x14ac:dyDescent="0.25"/>
    <row r="492" ht="28.5" customHeight="1" x14ac:dyDescent="0.25"/>
    <row r="493" ht="28.5" customHeight="1" x14ac:dyDescent="0.25"/>
    <row r="494" ht="28.5" customHeight="1" x14ac:dyDescent="0.25"/>
    <row r="495" ht="28.5" customHeight="1" x14ac:dyDescent="0.25"/>
    <row r="496" ht="28.5" customHeight="1" x14ac:dyDescent="0.25"/>
    <row r="497" ht="28.5" customHeight="1" x14ac:dyDescent="0.25"/>
    <row r="498" ht="28.5" customHeight="1" x14ac:dyDescent="0.25"/>
    <row r="499" ht="28.5" customHeight="1" x14ac:dyDescent="0.25"/>
    <row r="500" ht="28.5" customHeight="1" x14ac:dyDescent="0.25"/>
    <row r="501" ht="28.5" customHeight="1" x14ac:dyDescent="0.25"/>
    <row r="502" ht="28.5" customHeight="1" x14ac:dyDescent="0.25"/>
    <row r="503" ht="28.5" customHeight="1" x14ac:dyDescent="0.25"/>
    <row r="504" ht="28.5" customHeight="1" x14ac:dyDescent="0.25"/>
    <row r="505" ht="28.5" customHeight="1" x14ac:dyDescent="0.25"/>
    <row r="506" ht="28.5" customHeight="1" x14ac:dyDescent="0.25"/>
    <row r="507" ht="28.5" customHeight="1" x14ac:dyDescent="0.25"/>
    <row r="508" ht="28.5" customHeight="1" x14ac:dyDescent="0.25"/>
    <row r="509" ht="28.5" customHeight="1" x14ac:dyDescent="0.25"/>
    <row r="510" ht="28.5" customHeight="1" x14ac:dyDescent="0.25"/>
    <row r="511" ht="28.5" customHeight="1" x14ac:dyDescent="0.25"/>
    <row r="512" ht="28.5" customHeight="1" x14ac:dyDescent="0.25"/>
    <row r="513" ht="28.5" customHeight="1" x14ac:dyDescent="0.25"/>
    <row r="514" ht="28.5" customHeight="1" x14ac:dyDescent="0.25"/>
    <row r="515" ht="28.5" customHeight="1" x14ac:dyDescent="0.25"/>
    <row r="516" ht="28.5" customHeight="1" x14ac:dyDescent="0.25"/>
    <row r="517" ht="28.5" customHeight="1" x14ac:dyDescent="0.25"/>
    <row r="518" ht="28.5" customHeight="1" x14ac:dyDescent="0.25"/>
    <row r="519" ht="28.5" customHeight="1" x14ac:dyDescent="0.25"/>
    <row r="520" ht="28.5" customHeight="1" x14ac:dyDescent="0.25"/>
    <row r="521" ht="28.5" customHeight="1" x14ac:dyDescent="0.25"/>
    <row r="522" ht="28.5" customHeight="1" x14ac:dyDescent="0.25"/>
    <row r="523" ht="28.5" customHeight="1" x14ac:dyDescent="0.25"/>
    <row r="524" ht="28.5" customHeight="1" x14ac:dyDescent="0.25"/>
    <row r="525" ht="28.5" customHeight="1" x14ac:dyDescent="0.25"/>
    <row r="526" ht="28.5" customHeight="1" x14ac:dyDescent="0.25"/>
    <row r="527" ht="28.5" customHeight="1" x14ac:dyDescent="0.25"/>
    <row r="528" ht="28.5" customHeight="1" x14ac:dyDescent="0.25"/>
    <row r="529" ht="28.5" customHeight="1" x14ac:dyDescent="0.25"/>
    <row r="530" ht="28.5" customHeight="1" x14ac:dyDescent="0.25"/>
    <row r="531" ht="28.5" customHeight="1" x14ac:dyDescent="0.25"/>
    <row r="532" ht="28.5" customHeight="1" x14ac:dyDescent="0.25"/>
    <row r="533" ht="28.5" customHeight="1" x14ac:dyDescent="0.25"/>
    <row r="534" ht="28.5" customHeight="1" x14ac:dyDescent="0.25"/>
    <row r="535" ht="28.5" customHeight="1" x14ac:dyDescent="0.25"/>
    <row r="536" ht="28.5" customHeight="1" x14ac:dyDescent="0.25"/>
    <row r="537" ht="28.5" customHeight="1" x14ac:dyDescent="0.25"/>
    <row r="538" ht="28.5" customHeight="1" x14ac:dyDescent="0.25"/>
    <row r="539" ht="28.5" customHeight="1" x14ac:dyDescent="0.25"/>
    <row r="540" ht="28.5" customHeight="1" x14ac:dyDescent="0.25"/>
    <row r="541" ht="28.5" customHeight="1" x14ac:dyDescent="0.25"/>
    <row r="542" ht="28.5" customHeight="1" x14ac:dyDescent="0.25"/>
    <row r="543" ht="28.5" customHeight="1" x14ac:dyDescent="0.25"/>
    <row r="544" ht="28.5" customHeight="1" x14ac:dyDescent="0.25"/>
    <row r="545" ht="28.5" customHeight="1" x14ac:dyDescent="0.25"/>
    <row r="546" ht="28.5" customHeight="1" x14ac:dyDescent="0.25"/>
    <row r="547" ht="28.5" customHeight="1" x14ac:dyDescent="0.25"/>
    <row r="548" ht="28.5" customHeight="1" x14ac:dyDescent="0.25"/>
    <row r="549" ht="28.5" customHeight="1" x14ac:dyDescent="0.25"/>
    <row r="550" ht="28.5" customHeight="1" x14ac:dyDescent="0.25"/>
    <row r="551" ht="28.5" customHeight="1" x14ac:dyDescent="0.25"/>
    <row r="552" ht="28.5" customHeight="1" x14ac:dyDescent="0.25"/>
    <row r="553" ht="28.5" customHeight="1" x14ac:dyDescent="0.25"/>
    <row r="554" ht="28.5" customHeight="1" x14ac:dyDescent="0.25"/>
    <row r="555" ht="28.5" customHeight="1" x14ac:dyDescent="0.25"/>
    <row r="556" ht="28.5" customHeight="1" x14ac:dyDescent="0.25"/>
    <row r="557" ht="28.5" customHeight="1" x14ac:dyDescent="0.25"/>
    <row r="558" ht="28.5" customHeight="1" x14ac:dyDescent="0.25"/>
    <row r="559" ht="28.5" customHeight="1" x14ac:dyDescent="0.25"/>
    <row r="560" ht="28.5" customHeight="1" x14ac:dyDescent="0.25"/>
    <row r="561" ht="28.5" customHeight="1" x14ac:dyDescent="0.25"/>
    <row r="562" ht="28.5" customHeight="1" x14ac:dyDescent="0.25"/>
    <row r="563" ht="28.5" customHeight="1" x14ac:dyDescent="0.25"/>
    <row r="564" ht="28.5" customHeight="1" x14ac:dyDescent="0.25"/>
    <row r="565" ht="28.5" customHeight="1" x14ac:dyDescent="0.25"/>
    <row r="566" ht="28.5" customHeight="1" x14ac:dyDescent="0.25"/>
    <row r="567" ht="28.5" customHeight="1" x14ac:dyDescent="0.25"/>
    <row r="568" ht="28.5" customHeight="1" x14ac:dyDescent="0.25"/>
    <row r="569" ht="28.5" customHeight="1" x14ac:dyDescent="0.25"/>
    <row r="570" ht="28.5" customHeight="1" x14ac:dyDescent="0.25"/>
    <row r="571" ht="28.5" customHeight="1" x14ac:dyDescent="0.25"/>
    <row r="572" ht="28.5" customHeight="1" x14ac:dyDescent="0.25"/>
    <row r="573" ht="28.5" customHeight="1" x14ac:dyDescent="0.25"/>
    <row r="574" ht="28.5" customHeight="1" x14ac:dyDescent="0.25"/>
    <row r="575" ht="28.5" customHeight="1" x14ac:dyDescent="0.25"/>
    <row r="576" ht="28.5" customHeight="1" x14ac:dyDescent="0.25"/>
    <row r="577" ht="28.5" customHeight="1" x14ac:dyDescent="0.25"/>
    <row r="578" ht="28.5" customHeight="1" x14ac:dyDescent="0.25"/>
    <row r="579" ht="28.5" customHeight="1" x14ac:dyDescent="0.25"/>
    <row r="580" ht="28.5" customHeight="1" x14ac:dyDescent="0.25"/>
    <row r="581" ht="28.5" customHeight="1" x14ac:dyDescent="0.25"/>
    <row r="582" ht="28.5" customHeight="1" x14ac:dyDescent="0.25"/>
    <row r="583" ht="28.5" customHeight="1" x14ac:dyDescent="0.25"/>
    <row r="584" ht="28.5" customHeight="1" x14ac:dyDescent="0.25"/>
    <row r="585" ht="28.5" customHeight="1" x14ac:dyDescent="0.25"/>
    <row r="586" ht="28.5" customHeight="1" x14ac:dyDescent="0.25"/>
    <row r="587" ht="28.5" customHeight="1" x14ac:dyDescent="0.25"/>
    <row r="588" ht="28.5" customHeight="1" x14ac:dyDescent="0.25"/>
    <row r="589" ht="28.5" customHeight="1" x14ac:dyDescent="0.25"/>
    <row r="590" ht="28.5" customHeight="1" x14ac:dyDescent="0.25"/>
    <row r="591" ht="28.5" customHeight="1" x14ac:dyDescent="0.25"/>
    <row r="592" ht="28.5" customHeight="1" x14ac:dyDescent="0.25"/>
    <row r="593" ht="28.5" customHeight="1" x14ac:dyDescent="0.25"/>
    <row r="594" ht="28.5" customHeight="1" x14ac:dyDescent="0.25"/>
    <row r="595" ht="28.5" customHeight="1" x14ac:dyDescent="0.25"/>
    <row r="596" ht="28.5" customHeight="1" x14ac:dyDescent="0.25"/>
    <row r="597" ht="28.5" customHeight="1" x14ac:dyDescent="0.25"/>
    <row r="598" ht="28.5" customHeight="1" x14ac:dyDescent="0.25"/>
    <row r="599" ht="28.5" customHeight="1" x14ac:dyDescent="0.25"/>
    <row r="600" ht="28.5" customHeight="1" x14ac:dyDescent="0.25"/>
    <row r="601" ht="28.5" customHeight="1" x14ac:dyDescent="0.25"/>
    <row r="602" ht="28.5" customHeight="1" x14ac:dyDescent="0.25"/>
    <row r="603" ht="28.5" customHeight="1" x14ac:dyDescent="0.25"/>
    <row r="604" ht="28.5" customHeight="1" x14ac:dyDescent="0.25"/>
    <row r="605" ht="28.5" customHeight="1" x14ac:dyDescent="0.25"/>
    <row r="606" ht="28.5" customHeight="1" x14ac:dyDescent="0.25"/>
    <row r="607" ht="28.5" customHeight="1" x14ac:dyDescent="0.25"/>
    <row r="608" ht="28.5" customHeight="1" x14ac:dyDescent="0.25"/>
    <row r="609" ht="28.5" customHeight="1" x14ac:dyDescent="0.25"/>
    <row r="610" ht="28.5" customHeight="1" x14ac:dyDescent="0.25"/>
    <row r="611" ht="28.5" customHeight="1" x14ac:dyDescent="0.25"/>
    <row r="612" ht="28.5" customHeight="1" x14ac:dyDescent="0.25"/>
    <row r="613" ht="28.5" customHeight="1" x14ac:dyDescent="0.25"/>
    <row r="614" ht="28.5" customHeight="1" x14ac:dyDescent="0.25"/>
    <row r="615" ht="28.5" customHeight="1" x14ac:dyDescent="0.25"/>
    <row r="616" ht="28.5" customHeight="1" x14ac:dyDescent="0.25"/>
    <row r="617" ht="28.5" customHeight="1" x14ac:dyDescent="0.25"/>
    <row r="618" ht="28.5" customHeight="1" x14ac:dyDescent="0.25"/>
    <row r="619" ht="28.5" customHeight="1" x14ac:dyDescent="0.25"/>
    <row r="620" ht="28.5" customHeight="1" x14ac:dyDescent="0.25"/>
    <row r="621" ht="28.5" customHeight="1" x14ac:dyDescent="0.25"/>
    <row r="622" ht="28.5" customHeight="1" x14ac:dyDescent="0.25"/>
    <row r="623" ht="28.5" customHeight="1" x14ac:dyDescent="0.25"/>
    <row r="624" ht="28.5" customHeight="1" x14ac:dyDescent="0.25"/>
    <row r="625" ht="28.5" customHeight="1" x14ac:dyDescent="0.25"/>
    <row r="626" ht="28.5" customHeight="1" x14ac:dyDescent="0.25"/>
    <row r="627" ht="28.5" customHeight="1" x14ac:dyDescent="0.25"/>
    <row r="628" ht="28.5" customHeight="1" x14ac:dyDescent="0.25"/>
    <row r="629" ht="28.5" customHeight="1" x14ac:dyDescent="0.25"/>
    <row r="630" ht="28.5" customHeight="1" x14ac:dyDescent="0.25"/>
    <row r="631" ht="28.5" customHeight="1" x14ac:dyDescent="0.25"/>
    <row r="632" ht="28.5" customHeight="1" x14ac:dyDescent="0.25"/>
    <row r="633" ht="28.5" customHeight="1" x14ac:dyDescent="0.25"/>
    <row r="634" ht="28.5" customHeight="1" x14ac:dyDescent="0.25"/>
    <row r="635" ht="28.5" customHeight="1" x14ac:dyDescent="0.25"/>
    <row r="636" ht="28.5" customHeight="1" x14ac:dyDescent="0.25"/>
    <row r="637" ht="28.5" customHeight="1" x14ac:dyDescent="0.25"/>
    <row r="638" ht="28.5" customHeight="1" x14ac:dyDescent="0.25"/>
    <row r="639" ht="28.5" customHeight="1" x14ac:dyDescent="0.25"/>
    <row r="640" ht="28.5" customHeight="1" x14ac:dyDescent="0.25"/>
    <row r="641" ht="28.5" customHeight="1" x14ac:dyDescent="0.25"/>
    <row r="642" ht="28.5" customHeight="1" x14ac:dyDescent="0.25"/>
    <row r="643" ht="28.5" customHeight="1" x14ac:dyDescent="0.25"/>
    <row r="644" ht="28.5" customHeight="1" x14ac:dyDescent="0.25"/>
    <row r="645" ht="28.5" customHeight="1" x14ac:dyDescent="0.25"/>
    <row r="646" ht="28.5" customHeight="1" x14ac:dyDescent="0.25"/>
    <row r="647" ht="28.5" customHeight="1" x14ac:dyDescent="0.25"/>
    <row r="648" ht="28.5" customHeight="1" x14ac:dyDescent="0.25"/>
    <row r="649" ht="28.5" customHeight="1" x14ac:dyDescent="0.25"/>
    <row r="650" ht="28.5" customHeight="1" x14ac:dyDescent="0.25"/>
    <row r="651" ht="28.5" customHeight="1" x14ac:dyDescent="0.25"/>
    <row r="652" ht="28.5" customHeight="1" x14ac:dyDescent="0.25"/>
    <row r="653" ht="28.5" customHeight="1" x14ac:dyDescent="0.25"/>
    <row r="654" ht="28.5" customHeight="1" x14ac:dyDescent="0.25"/>
    <row r="655" ht="28.5" customHeight="1" x14ac:dyDescent="0.25"/>
    <row r="656" ht="28.5" customHeight="1" x14ac:dyDescent="0.25"/>
    <row r="657" ht="28.5" customHeight="1" x14ac:dyDescent="0.25"/>
    <row r="658" ht="28.5" customHeight="1" x14ac:dyDescent="0.25"/>
    <row r="659" ht="28.5" customHeight="1" x14ac:dyDescent="0.25"/>
    <row r="660" ht="28.5" customHeight="1" x14ac:dyDescent="0.25"/>
    <row r="661" ht="28.5" customHeight="1" x14ac:dyDescent="0.25"/>
    <row r="662" ht="28.5" customHeight="1" x14ac:dyDescent="0.25"/>
    <row r="663" ht="28.5" customHeight="1" x14ac:dyDescent="0.25"/>
    <row r="664" ht="28.5" customHeight="1" x14ac:dyDescent="0.25"/>
    <row r="665" ht="28.5" customHeight="1" x14ac:dyDescent="0.25"/>
    <row r="666" ht="28.5" customHeight="1" x14ac:dyDescent="0.25"/>
    <row r="667" ht="28.5" customHeight="1" x14ac:dyDescent="0.25"/>
    <row r="668" ht="28.5" customHeight="1" x14ac:dyDescent="0.25"/>
    <row r="669" ht="28.5" customHeight="1" x14ac:dyDescent="0.25"/>
    <row r="670" ht="28.5" customHeight="1" x14ac:dyDescent="0.25"/>
    <row r="671" ht="28.5" customHeight="1" x14ac:dyDescent="0.25"/>
    <row r="672" ht="28.5" customHeight="1" x14ac:dyDescent="0.25"/>
    <row r="673" ht="28.5" customHeight="1" x14ac:dyDescent="0.25"/>
    <row r="674" ht="28.5" customHeight="1" x14ac:dyDescent="0.25"/>
    <row r="675" ht="28.5" customHeight="1" x14ac:dyDescent="0.25"/>
    <row r="676" ht="28.5" customHeight="1" x14ac:dyDescent="0.25"/>
    <row r="677" ht="28.5" customHeight="1" x14ac:dyDescent="0.25"/>
    <row r="678" ht="28.5" customHeight="1" x14ac:dyDescent="0.25"/>
    <row r="679" ht="28.5" customHeight="1" x14ac:dyDescent="0.25"/>
    <row r="680" ht="28.5" customHeight="1" x14ac:dyDescent="0.25"/>
    <row r="681" ht="28.5" customHeight="1" x14ac:dyDescent="0.25"/>
    <row r="682" ht="28.5" customHeight="1" x14ac:dyDescent="0.25"/>
    <row r="683" ht="28.5" customHeight="1" x14ac:dyDescent="0.25"/>
    <row r="684" ht="28.5" customHeight="1" x14ac:dyDescent="0.25"/>
    <row r="685" ht="28.5" customHeight="1" x14ac:dyDescent="0.25"/>
    <row r="686" ht="28.5" customHeight="1" x14ac:dyDescent="0.25"/>
    <row r="687" ht="28.5" customHeight="1" x14ac:dyDescent="0.25"/>
    <row r="688" ht="28.5" customHeight="1" x14ac:dyDescent="0.25"/>
    <row r="689" ht="28.5" customHeight="1" x14ac:dyDescent="0.25"/>
    <row r="690" ht="28.5" customHeight="1" x14ac:dyDescent="0.25"/>
    <row r="691" ht="28.5" customHeight="1" x14ac:dyDescent="0.25"/>
    <row r="692" ht="28.5" customHeight="1" x14ac:dyDescent="0.25"/>
    <row r="693" ht="28.5" customHeight="1" x14ac:dyDescent="0.25"/>
    <row r="694" ht="28.5" customHeight="1" x14ac:dyDescent="0.25"/>
    <row r="695" ht="28.5" customHeight="1" x14ac:dyDescent="0.25"/>
    <row r="696" ht="28.5" customHeight="1" x14ac:dyDescent="0.25"/>
    <row r="697" ht="28.5" customHeight="1" x14ac:dyDescent="0.25"/>
    <row r="698" ht="28.5" customHeight="1" x14ac:dyDescent="0.25"/>
    <row r="699" ht="28.5" customHeight="1" x14ac:dyDescent="0.25"/>
    <row r="700" ht="28.5" customHeight="1" x14ac:dyDescent="0.25"/>
    <row r="701" ht="28.5" customHeight="1" x14ac:dyDescent="0.25"/>
    <row r="702" ht="28.5" customHeight="1" x14ac:dyDescent="0.25"/>
    <row r="703" ht="28.5" customHeight="1" x14ac:dyDescent="0.25"/>
    <row r="704" ht="28.5" customHeight="1" x14ac:dyDescent="0.25"/>
    <row r="705" ht="28.5" customHeight="1" x14ac:dyDescent="0.25"/>
    <row r="706" ht="28.5" customHeight="1" x14ac:dyDescent="0.25"/>
    <row r="707" ht="28.5" customHeight="1" x14ac:dyDescent="0.25"/>
    <row r="708" ht="28.5" customHeight="1" x14ac:dyDescent="0.25"/>
    <row r="709" ht="28.5" customHeight="1" x14ac:dyDescent="0.25"/>
    <row r="710" ht="28.5" customHeight="1" x14ac:dyDescent="0.25"/>
    <row r="711" ht="28.5" customHeight="1" x14ac:dyDescent="0.25"/>
    <row r="712" ht="28.5" customHeight="1" x14ac:dyDescent="0.25"/>
    <row r="713" ht="28.5" customHeight="1" x14ac:dyDescent="0.25"/>
    <row r="714" ht="28.5" customHeight="1" x14ac:dyDescent="0.25"/>
    <row r="715" ht="28.5" customHeight="1" x14ac:dyDescent="0.25"/>
    <row r="716" ht="28.5" customHeight="1" x14ac:dyDescent="0.25"/>
    <row r="717" ht="28.5" customHeight="1" x14ac:dyDescent="0.25"/>
    <row r="718" ht="28.5" customHeight="1" x14ac:dyDescent="0.25"/>
    <row r="719" ht="28.5" customHeight="1" x14ac:dyDescent="0.25"/>
    <row r="720" ht="28.5" customHeight="1" x14ac:dyDescent="0.25"/>
    <row r="721" ht="28.5" customHeight="1" x14ac:dyDescent="0.25"/>
    <row r="722" ht="28.5" customHeight="1" x14ac:dyDescent="0.25"/>
    <row r="723" ht="28.5" customHeight="1" x14ac:dyDescent="0.25"/>
    <row r="724" ht="28.5" customHeight="1" x14ac:dyDescent="0.25"/>
    <row r="725" ht="28.5" customHeight="1" x14ac:dyDescent="0.25"/>
    <row r="726" ht="28.5" customHeight="1" x14ac:dyDescent="0.25"/>
    <row r="727" ht="28.5" customHeight="1" x14ac:dyDescent="0.25"/>
    <row r="728" ht="28.5" customHeight="1" x14ac:dyDescent="0.25"/>
    <row r="729" ht="28.5" customHeight="1" x14ac:dyDescent="0.25"/>
    <row r="730" ht="28.5" customHeight="1" x14ac:dyDescent="0.25"/>
    <row r="731" ht="28.5" customHeight="1" x14ac:dyDescent="0.25"/>
    <row r="732" ht="28.5" customHeight="1" x14ac:dyDescent="0.25"/>
    <row r="733" ht="28.5" customHeight="1" x14ac:dyDescent="0.25"/>
    <row r="734" ht="28.5" customHeight="1" x14ac:dyDescent="0.25"/>
    <row r="735" ht="28.5" customHeight="1" x14ac:dyDescent="0.25"/>
    <row r="736" ht="28.5" customHeight="1" x14ac:dyDescent="0.25"/>
    <row r="737" ht="28.5" customHeight="1" x14ac:dyDescent="0.25"/>
    <row r="738" ht="28.5" customHeight="1" x14ac:dyDescent="0.25"/>
    <row r="739" ht="28.5" customHeight="1" x14ac:dyDescent="0.25"/>
    <row r="740" ht="28.5" customHeight="1" x14ac:dyDescent="0.25"/>
    <row r="741" ht="28.5" customHeight="1" x14ac:dyDescent="0.25"/>
    <row r="742" ht="28.5" customHeight="1" x14ac:dyDescent="0.25"/>
    <row r="743" ht="28.5" customHeight="1" x14ac:dyDescent="0.25"/>
    <row r="744" ht="28.5" customHeight="1" x14ac:dyDescent="0.25"/>
    <row r="745" ht="28.5" customHeight="1" x14ac:dyDescent="0.25"/>
    <row r="746" ht="28.5" customHeight="1" x14ac:dyDescent="0.25"/>
    <row r="747" ht="28.5" customHeight="1" x14ac:dyDescent="0.25"/>
    <row r="748" ht="28.5" customHeight="1" x14ac:dyDescent="0.25"/>
    <row r="749" ht="28.5" customHeight="1" x14ac:dyDescent="0.25"/>
    <row r="750" ht="28.5" customHeight="1" x14ac:dyDescent="0.25"/>
    <row r="751" ht="28.5" customHeight="1" x14ac:dyDescent="0.25"/>
    <row r="752" ht="28.5" customHeight="1" x14ac:dyDescent="0.25"/>
    <row r="753" ht="28.5" customHeight="1" x14ac:dyDescent="0.25"/>
    <row r="754" ht="28.5" customHeight="1" x14ac:dyDescent="0.25"/>
    <row r="755" ht="28.5" customHeight="1" x14ac:dyDescent="0.25"/>
    <row r="756" ht="28.5" customHeight="1" x14ac:dyDescent="0.25"/>
    <row r="757" ht="28.5" customHeight="1" x14ac:dyDescent="0.25"/>
    <row r="758" ht="28.5" customHeight="1" x14ac:dyDescent="0.25"/>
    <row r="759" ht="28.5" customHeight="1" x14ac:dyDescent="0.25"/>
    <row r="760" ht="28.5" customHeight="1" x14ac:dyDescent="0.25"/>
    <row r="761" ht="28.5" customHeight="1" x14ac:dyDescent="0.25"/>
    <row r="762" ht="28.5" customHeight="1" x14ac:dyDescent="0.25"/>
    <row r="763" ht="28.5" customHeight="1" x14ac:dyDescent="0.25"/>
    <row r="764" ht="28.5" customHeight="1" x14ac:dyDescent="0.25"/>
    <row r="765" ht="28.5" customHeight="1" x14ac:dyDescent="0.25"/>
    <row r="766" ht="28.5" customHeight="1" x14ac:dyDescent="0.25"/>
    <row r="767" ht="28.5" customHeight="1" x14ac:dyDescent="0.25"/>
    <row r="768" ht="28.5" customHeight="1" x14ac:dyDescent="0.25"/>
    <row r="769" ht="28.5" customHeight="1" x14ac:dyDescent="0.25"/>
    <row r="770" ht="28.5" customHeight="1" x14ac:dyDescent="0.25"/>
    <row r="771" ht="28.5" customHeight="1" x14ac:dyDescent="0.25"/>
    <row r="772" ht="28.5" customHeight="1" x14ac:dyDescent="0.25"/>
    <row r="773" ht="28.5" customHeight="1" x14ac:dyDescent="0.25"/>
    <row r="774" ht="28.5" customHeight="1" x14ac:dyDescent="0.25"/>
    <row r="775" ht="28.5" customHeight="1" x14ac:dyDescent="0.25"/>
    <row r="776" ht="28.5" customHeight="1" x14ac:dyDescent="0.25"/>
    <row r="777" ht="28.5" customHeight="1" x14ac:dyDescent="0.25"/>
    <row r="778" ht="28.5" customHeight="1" x14ac:dyDescent="0.25"/>
    <row r="779" ht="28.5" customHeight="1" x14ac:dyDescent="0.25"/>
    <row r="780" ht="28.5" customHeight="1" x14ac:dyDescent="0.25"/>
    <row r="781" ht="28.5" customHeight="1" x14ac:dyDescent="0.25"/>
    <row r="782" ht="28.5" customHeight="1" x14ac:dyDescent="0.25"/>
    <row r="783" ht="28.5" customHeight="1" x14ac:dyDescent="0.25"/>
    <row r="784" ht="28.5" customHeight="1" x14ac:dyDescent="0.25"/>
    <row r="785" ht="28.5" customHeight="1" x14ac:dyDescent="0.25"/>
    <row r="786" ht="28.5" customHeight="1" x14ac:dyDescent="0.25"/>
    <row r="787" ht="28.5" customHeight="1" x14ac:dyDescent="0.25"/>
    <row r="788" ht="28.5" customHeight="1" x14ac:dyDescent="0.25"/>
    <row r="789" ht="28.5" customHeight="1" x14ac:dyDescent="0.25"/>
    <row r="790" ht="28.5" customHeight="1" x14ac:dyDescent="0.25"/>
    <row r="791" ht="28.5" customHeight="1" x14ac:dyDescent="0.25"/>
    <row r="792" ht="28.5" customHeight="1" x14ac:dyDescent="0.25"/>
    <row r="793" ht="28.5" customHeight="1" x14ac:dyDescent="0.25"/>
    <row r="794" ht="28.5" customHeight="1" x14ac:dyDescent="0.25"/>
    <row r="795" ht="28.5" customHeight="1" x14ac:dyDescent="0.25"/>
    <row r="796" ht="28.5" customHeight="1" x14ac:dyDescent="0.25"/>
    <row r="797" ht="28.5" customHeight="1" x14ac:dyDescent="0.25"/>
    <row r="798" ht="28.5" customHeight="1" x14ac:dyDescent="0.25"/>
    <row r="799" ht="28.5" customHeight="1" x14ac:dyDescent="0.25"/>
    <row r="800" ht="28.5" customHeight="1" x14ac:dyDescent="0.25"/>
    <row r="801" ht="28.5" customHeight="1" x14ac:dyDescent="0.25"/>
    <row r="802" ht="28.5" customHeight="1" x14ac:dyDescent="0.25"/>
    <row r="803" ht="28.5" customHeight="1" x14ac:dyDescent="0.25"/>
    <row r="804" ht="28.5" customHeight="1" x14ac:dyDescent="0.25"/>
    <row r="805" ht="28.5" customHeight="1" x14ac:dyDescent="0.25"/>
    <row r="806" ht="28.5" customHeight="1" x14ac:dyDescent="0.25"/>
    <row r="807" ht="28.5" customHeight="1" x14ac:dyDescent="0.25"/>
    <row r="808" ht="28.5" customHeight="1" x14ac:dyDescent="0.25"/>
    <row r="809" ht="28.5" customHeight="1" x14ac:dyDescent="0.25"/>
    <row r="810" ht="28.5" customHeight="1" x14ac:dyDescent="0.25"/>
    <row r="811" ht="28.5" customHeight="1" x14ac:dyDescent="0.25"/>
    <row r="812" ht="28.5" customHeight="1" x14ac:dyDescent="0.25"/>
    <row r="813" ht="28.5" customHeight="1" x14ac:dyDescent="0.25"/>
    <row r="814" ht="28.5" customHeight="1" x14ac:dyDescent="0.25"/>
    <row r="815" ht="28.5" customHeight="1" x14ac:dyDescent="0.25"/>
    <row r="816" ht="28.5" customHeight="1" x14ac:dyDescent="0.25"/>
    <row r="817" ht="28.5" customHeight="1" x14ac:dyDescent="0.25"/>
    <row r="818" ht="28.5" customHeight="1" x14ac:dyDescent="0.25"/>
    <row r="819" ht="28.5" customHeight="1" x14ac:dyDescent="0.25"/>
    <row r="820" ht="28.5" customHeight="1" x14ac:dyDescent="0.25"/>
    <row r="821" ht="28.5" customHeight="1" x14ac:dyDescent="0.25"/>
    <row r="822" ht="28.5" customHeight="1" x14ac:dyDescent="0.25"/>
    <row r="823" ht="28.5" customHeight="1" x14ac:dyDescent="0.25"/>
    <row r="824" ht="28.5" customHeight="1" x14ac:dyDescent="0.25"/>
    <row r="825" ht="28.5" customHeight="1" x14ac:dyDescent="0.25"/>
    <row r="826" ht="28.5" customHeight="1" x14ac:dyDescent="0.25"/>
    <row r="827" ht="28.5" customHeight="1" x14ac:dyDescent="0.25"/>
    <row r="828" ht="28.5" customHeight="1" x14ac:dyDescent="0.25"/>
    <row r="829" ht="28.5" customHeight="1" x14ac:dyDescent="0.25"/>
    <row r="830" ht="28.5" customHeight="1" x14ac:dyDescent="0.25"/>
    <row r="831" ht="28.5" customHeight="1" x14ac:dyDescent="0.25"/>
    <row r="832" ht="28.5" customHeight="1" x14ac:dyDescent="0.25"/>
    <row r="833" ht="28.5" customHeight="1" x14ac:dyDescent="0.25"/>
    <row r="834" ht="28.5" customHeight="1" x14ac:dyDescent="0.25"/>
    <row r="835" ht="28.5" customHeight="1" x14ac:dyDescent="0.25"/>
    <row r="836" ht="28.5" customHeight="1" x14ac:dyDescent="0.25"/>
    <row r="837" ht="28.5" customHeight="1" x14ac:dyDescent="0.25"/>
    <row r="838" ht="28.5" customHeight="1" x14ac:dyDescent="0.25"/>
    <row r="839" ht="28.5" customHeight="1" x14ac:dyDescent="0.25"/>
    <row r="840" ht="28.5" customHeight="1" x14ac:dyDescent="0.25"/>
    <row r="841" ht="28.5" customHeight="1" x14ac:dyDescent="0.25"/>
    <row r="842" ht="28.5" customHeight="1" x14ac:dyDescent="0.25"/>
    <row r="843" ht="28.5" customHeight="1" x14ac:dyDescent="0.25"/>
    <row r="844" ht="28.5" customHeight="1" x14ac:dyDescent="0.25"/>
    <row r="845" ht="28.5" customHeight="1" x14ac:dyDescent="0.25"/>
    <row r="846" ht="28.5" customHeight="1" x14ac:dyDescent="0.25"/>
    <row r="847" ht="28.5" customHeight="1" x14ac:dyDescent="0.25"/>
    <row r="848" ht="28.5" customHeight="1" x14ac:dyDescent="0.25"/>
    <row r="849" ht="28.5" customHeight="1" x14ac:dyDescent="0.25"/>
    <row r="850" ht="28.5" customHeight="1" x14ac:dyDescent="0.25"/>
    <row r="851" ht="28.5" customHeight="1" x14ac:dyDescent="0.25"/>
    <row r="852" ht="28.5" customHeight="1" x14ac:dyDescent="0.25"/>
    <row r="853" ht="28.5" customHeight="1" x14ac:dyDescent="0.25"/>
    <row r="854" ht="28.5" customHeight="1" x14ac:dyDescent="0.25"/>
    <row r="855" ht="28.5" customHeight="1" x14ac:dyDescent="0.25"/>
    <row r="856" ht="28.5" customHeight="1" x14ac:dyDescent="0.25"/>
    <row r="857" ht="28.5" customHeight="1" x14ac:dyDescent="0.25"/>
    <row r="858" ht="28.5" customHeight="1" x14ac:dyDescent="0.25"/>
    <row r="859" ht="28.5" customHeight="1" x14ac:dyDescent="0.25"/>
    <row r="860" ht="28.5" customHeight="1" x14ac:dyDescent="0.25"/>
    <row r="861" ht="28.5" customHeight="1" x14ac:dyDescent="0.25"/>
    <row r="862" ht="28.5" customHeight="1" x14ac:dyDescent="0.25"/>
    <row r="863" ht="28.5" customHeight="1" x14ac:dyDescent="0.25"/>
    <row r="864" ht="28.5" customHeight="1" x14ac:dyDescent="0.25"/>
    <row r="865" ht="28.5" customHeight="1" x14ac:dyDescent="0.25"/>
    <row r="866" ht="28.5" customHeight="1" x14ac:dyDescent="0.25"/>
    <row r="867" ht="28.5" customHeight="1" x14ac:dyDescent="0.25"/>
    <row r="868" ht="28.5" customHeight="1" x14ac:dyDescent="0.25"/>
    <row r="869" ht="28.5" customHeight="1" x14ac:dyDescent="0.25"/>
    <row r="870" ht="28.5" customHeight="1" x14ac:dyDescent="0.25"/>
    <row r="871" ht="28.5" customHeight="1" x14ac:dyDescent="0.25"/>
    <row r="872" ht="28.5" customHeight="1" x14ac:dyDescent="0.25"/>
    <row r="873" ht="28.5" customHeight="1" x14ac:dyDescent="0.25"/>
    <row r="874" ht="28.5" customHeight="1" x14ac:dyDescent="0.25"/>
    <row r="875" ht="28.5" customHeight="1" x14ac:dyDescent="0.25"/>
    <row r="876" ht="28.5" customHeight="1" x14ac:dyDescent="0.25"/>
    <row r="877" ht="28.5" customHeight="1" x14ac:dyDescent="0.25"/>
    <row r="878" ht="28.5" customHeight="1" x14ac:dyDescent="0.25"/>
    <row r="879" ht="28.5" customHeight="1" x14ac:dyDescent="0.25"/>
    <row r="880" ht="28.5" customHeight="1" x14ac:dyDescent="0.25"/>
    <row r="881" ht="28.5" customHeight="1" x14ac:dyDescent="0.25"/>
    <row r="882" ht="28.5" customHeight="1" x14ac:dyDescent="0.25"/>
    <row r="883" ht="28.5" customHeight="1" x14ac:dyDescent="0.25"/>
    <row r="884" ht="28.5" customHeight="1" x14ac:dyDescent="0.25"/>
    <row r="885" ht="28.5" customHeight="1" x14ac:dyDescent="0.25"/>
    <row r="886" ht="28.5" customHeight="1" x14ac:dyDescent="0.25"/>
    <row r="887" ht="28.5" customHeight="1" x14ac:dyDescent="0.25"/>
    <row r="888" ht="28.5" customHeight="1" x14ac:dyDescent="0.25"/>
    <row r="889" ht="28.5" customHeight="1" x14ac:dyDescent="0.25"/>
    <row r="890" ht="28.5" customHeight="1" x14ac:dyDescent="0.25"/>
    <row r="891" ht="28.5" customHeight="1" x14ac:dyDescent="0.25"/>
    <row r="892" ht="28.5" customHeight="1" x14ac:dyDescent="0.25"/>
    <row r="893" ht="28.5" customHeight="1" x14ac:dyDescent="0.25"/>
    <row r="894" ht="28.5" customHeight="1" x14ac:dyDescent="0.25"/>
    <row r="895" ht="28.5" customHeight="1" x14ac:dyDescent="0.25"/>
    <row r="896" ht="28.5" customHeight="1" x14ac:dyDescent="0.25"/>
    <row r="897" ht="28.5" customHeight="1" x14ac:dyDescent="0.25"/>
    <row r="898" ht="28.5" customHeight="1" x14ac:dyDescent="0.25"/>
    <row r="899" ht="28.5" customHeight="1" x14ac:dyDescent="0.25"/>
    <row r="900" ht="28.5" customHeight="1" x14ac:dyDescent="0.25"/>
    <row r="901" ht="28.5" customHeight="1" x14ac:dyDescent="0.25"/>
    <row r="902" ht="28.5" customHeight="1" x14ac:dyDescent="0.25"/>
    <row r="903" ht="28.5" customHeight="1" x14ac:dyDescent="0.25"/>
    <row r="904" ht="28.5" customHeight="1" x14ac:dyDescent="0.25"/>
    <row r="905" ht="28.5" customHeight="1" x14ac:dyDescent="0.25"/>
    <row r="906" ht="28.5" customHeight="1" x14ac:dyDescent="0.25"/>
    <row r="907" ht="28.5" customHeight="1" x14ac:dyDescent="0.25"/>
    <row r="908" ht="28.5" customHeight="1" x14ac:dyDescent="0.25"/>
    <row r="909" ht="28.5" customHeight="1" x14ac:dyDescent="0.25"/>
    <row r="910" ht="28.5" customHeight="1" x14ac:dyDescent="0.25"/>
    <row r="911" ht="28.5" customHeight="1" x14ac:dyDescent="0.25"/>
    <row r="912" ht="28.5" customHeight="1" x14ac:dyDescent="0.25"/>
    <row r="913" ht="28.5" customHeight="1" x14ac:dyDescent="0.25"/>
    <row r="914" ht="28.5" customHeight="1" x14ac:dyDescent="0.25"/>
    <row r="915" ht="28.5" customHeight="1" x14ac:dyDescent="0.25"/>
    <row r="916" ht="28.5" customHeight="1" x14ac:dyDescent="0.25"/>
    <row r="917" ht="28.5" customHeight="1" x14ac:dyDescent="0.25"/>
    <row r="918" ht="28.5" customHeight="1" x14ac:dyDescent="0.25"/>
    <row r="919" ht="28.5" customHeight="1" x14ac:dyDescent="0.25"/>
    <row r="920" ht="28.5" customHeight="1" x14ac:dyDescent="0.25"/>
    <row r="921" ht="28.5" customHeight="1" x14ac:dyDescent="0.25"/>
    <row r="922" ht="28.5" customHeight="1" x14ac:dyDescent="0.25"/>
    <row r="923" ht="28.5" customHeight="1" x14ac:dyDescent="0.25"/>
    <row r="924" ht="28.5" customHeight="1" x14ac:dyDescent="0.25"/>
    <row r="925" ht="28.5" customHeight="1" x14ac:dyDescent="0.25"/>
    <row r="926" ht="28.5" customHeight="1" x14ac:dyDescent="0.25"/>
    <row r="927" ht="28.5" customHeight="1" x14ac:dyDescent="0.25"/>
    <row r="928" ht="28.5" customHeight="1" x14ac:dyDescent="0.25"/>
    <row r="929" ht="28.5" customHeight="1" x14ac:dyDescent="0.25"/>
    <row r="930" ht="28.5" customHeight="1" x14ac:dyDescent="0.25"/>
    <row r="931" ht="28.5" customHeight="1" x14ac:dyDescent="0.25"/>
    <row r="932" ht="28.5" customHeight="1" x14ac:dyDescent="0.25"/>
    <row r="933" ht="28.5" customHeight="1" x14ac:dyDescent="0.25"/>
    <row r="934" ht="28.5" customHeight="1" x14ac:dyDescent="0.25"/>
    <row r="935" ht="28.5" customHeight="1" x14ac:dyDescent="0.25"/>
    <row r="936" ht="28.5" customHeight="1" x14ac:dyDescent="0.25"/>
    <row r="937" ht="28.5" customHeight="1" x14ac:dyDescent="0.25"/>
    <row r="938" ht="28.5" customHeight="1" x14ac:dyDescent="0.25"/>
    <row r="939" ht="28.5" customHeight="1" x14ac:dyDescent="0.25"/>
    <row r="940" ht="28.5" customHeight="1" x14ac:dyDescent="0.25"/>
    <row r="941" ht="28.5" customHeight="1" x14ac:dyDescent="0.25"/>
    <row r="942" ht="28.5" customHeight="1" x14ac:dyDescent="0.25"/>
    <row r="943" ht="28.5" customHeight="1" x14ac:dyDescent="0.25"/>
    <row r="944" ht="28.5" customHeight="1" x14ac:dyDescent="0.25"/>
    <row r="945" ht="28.5" customHeight="1" x14ac:dyDescent="0.25"/>
    <row r="946" ht="28.5" customHeight="1" x14ac:dyDescent="0.25"/>
    <row r="947" ht="28.5" customHeight="1" x14ac:dyDescent="0.25"/>
    <row r="948" ht="28.5" customHeight="1" x14ac:dyDescent="0.25"/>
    <row r="949" ht="28.5" customHeight="1" x14ac:dyDescent="0.25"/>
    <row r="950" ht="28.5" customHeight="1" x14ac:dyDescent="0.25"/>
    <row r="951" ht="28.5" customHeight="1" x14ac:dyDescent="0.25"/>
    <row r="952" ht="28.5" customHeight="1" x14ac:dyDescent="0.25"/>
    <row r="953" ht="28.5" customHeight="1" x14ac:dyDescent="0.25"/>
    <row r="954" ht="28.5" customHeight="1" x14ac:dyDescent="0.25"/>
    <row r="955" ht="28.5" customHeight="1" x14ac:dyDescent="0.25"/>
    <row r="956" ht="28.5" customHeight="1" x14ac:dyDescent="0.25"/>
    <row r="957" ht="28.5" customHeight="1" x14ac:dyDescent="0.25"/>
    <row r="958" ht="28.5" customHeight="1" x14ac:dyDescent="0.25"/>
    <row r="959" ht="28.5" customHeight="1" x14ac:dyDescent="0.25"/>
    <row r="960" ht="28.5" customHeight="1" x14ac:dyDescent="0.25"/>
    <row r="961" ht="28.5" customHeight="1" x14ac:dyDescent="0.25"/>
    <row r="962" ht="28.5" customHeight="1" x14ac:dyDescent="0.25"/>
    <row r="963" ht="28.5" customHeight="1" x14ac:dyDescent="0.25"/>
    <row r="964" ht="28.5" customHeight="1" x14ac:dyDescent="0.25"/>
    <row r="965" ht="28.5" customHeight="1" x14ac:dyDescent="0.25"/>
    <row r="966" ht="28.5" customHeight="1" x14ac:dyDescent="0.25"/>
    <row r="967" ht="28.5" customHeight="1" x14ac:dyDescent="0.25"/>
    <row r="968" ht="28.5" customHeight="1" x14ac:dyDescent="0.25"/>
    <row r="969" ht="28.5" customHeight="1" x14ac:dyDescent="0.25"/>
    <row r="970" ht="28.5" customHeight="1" x14ac:dyDescent="0.25"/>
    <row r="971" ht="28.5" customHeight="1" x14ac:dyDescent="0.25"/>
    <row r="972" ht="28.5" customHeight="1" x14ac:dyDescent="0.25"/>
    <row r="973" ht="28.5" customHeight="1" x14ac:dyDescent="0.25"/>
    <row r="974" ht="28.5" customHeight="1" x14ac:dyDescent="0.25"/>
    <row r="975" ht="28.5" customHeight="1" x14ac:dyDescent="0.25"/>
    <row r="976" ht="28.5" customHeight="1" x14ac:dyDescent="0.25"/>
    <row r="977" ht="28.5" customHeight="1" x14ac:dyDescent="0.25"/>
    <row r="978" ht="28.5" customHeight="1" x14ac:dyDescent="0.25"/>
    <row r="979" ht="28.5" customHeight="1" x14ac:dyDescent="0.25"/>
    <row r="980" ht="28.5" customHeight="1" x14ac:dyDescent="0.25"/>
    <row r="981" ht="28.5" customHeight="1" x14ac:dyDescent="0.25"/>
    <row r="982" ht="28.5" customHeight="1" x14ac:dyDescent="0.25"/>
    <row r="983" ht="28.5" customHeight="1" x14ac:dyDescent="0.25"/>
    <row r="984" ht="28.5" customHeight="1" x14ac:dyDescent="0.25"/>
    <row r="985" ht="28.5" customHeight="1" x14ac:dyDescent="0.25"/>
    <row r="986" ht="28.5" customHeight="1" x14ac:dyDescent="0.25"/>
    <row r="987" ht="28.5" customHeight="1" x14ac:dyDescent="0.25"/>
    <row r="988" ht="28.5" customHeight="1" x14ac:dyDescent="0.25"/>
    <row r="989" ht="28.5" customHeight="1" x14ac:dyDescent="0.25"/>
    <row r="990" ht="28.5" customHeight="1" x14ac:dyDescent="0.25"/>
    <row r="991" ht="28.5" customHeight="1" x14ac:dyDescent="0.25"/>
    <row r="992" ht="28.5" customHeight="1" x14ac:dyDescent="0.25"/>
    <row r="993" ht="28.5" customHeight="1" x14ac:dyDescent="0.25"/>
    <row r="994" ht="28.5" customHeight="1" x14ac:dyDescent="0.25"/>
    <row r="995" ht="28.5" customHeight="1" x14ac:dyDescent="0.25"/>
    <row r="996" ht="28.5" customHeight="1" x14ac:dyDescent="0.25"/>
    <row r="997" ht="28.5" customHeight="1" x14ac:dyDescent="0.25"/>
    <row r="998" ht="28.5" customHeight="1" x14ac:dyDescent="0.25"/>
    <row r="999" ht="28.5" customHeight="1" x14ac:dyDescent="0.25"/>
    <row r="1000" ht="28.5" customHeight="1" x14ac:dyDescent="0.25"/>
    <row r="1001" ht="28.5" customHeight="1" x14ac:dyDescent="0.25"/>
    <row r="1002" ht="28.5" customHeight="1" x14ac:dyDescent="0.25"/>
    <row r="1003" ht="28.5" customHeight="1" x14ac:dyDescent="0.25"/>
    <row r="1004" ht="28.5" customHeight="1" x14ac:dyDescent="0.25"/>
    <row r="1005" ht="28.5" customHeight="1" x14ac:dyDescent="0.25"/>
    <row r="1006" ht="28.5" customHeight="1" x14ac:dyDescent="0.25"/>
    <row r="1007" ht="28.5" customHeight="1" x14ac:dyDescent="0.25"/>
    <row r="1008" ht="28.5" customHeight="1" x14ac:dyDescent="0.25"/>
    <row r="1009" ht="28.5" customHeight="1" x14ac:dyDescent="0.25"/>
    <row r="1010" ht="28.5" customHeight="1" x14ac:dyDescent="0.25"/>
    <row r="1011" ht="28.5" customHeight="1" x14ac:dyDescent="0.25"/>
    <row r="1012" ht="28.5" customHeight="1" x14ac:dyDescent="0.25"/>
    <row r="1013" ht="28.5" customHeight="1" x14ac:dyDescent="0.25"/>
    <row r="1014" ht="28.5" customHeight="1" x14ac:dyDescent="0.25"/>
    <row r="1015" ht="28.5" customHeight="1" x14ac:dyDescent="0.25"/>
    <row r="1016" ht="28.5" customHeight="1" x14ac:dyDescent="0.25"/>
    <row r="1017" ht="28.5" customHeight="1" x14ac:dyDescent="0.25"/>
    <row r="1018" ht="28.5" customHeight="1" x14ac:dyDescent="0.25"/>
    <row r="1019" ht="28.5" customHeight="1" x14ac:dyDescent="0.25"/>
    <row r="1020" ht="28.5" customHeight="1" x14ac:dyDescent="0.25"/>
    <row r="1021" ht="28.5" customHeight="1" x14ac:dyDescent="0.25"/>
    <row r="1022" ht="28.5" customHeight="1" x14ac:dyDescent="0.25"/>
    <row r="1023" ht="28.5" customHeight="1" x14ac:dyDescent="0.25"/>
    <row r="1024" ht="28.5" customHeight="1" x14ac:dyDescent="0.25"/>
    <row r="1025" ht="28.5" customHeight="1" x14ac:dyDescent="0.25"/>
    <row r="1026" ht="28.5" customHeight="1" x14ac:dyDescent="0.25"/>
    <row r="1027" ht="28.5" customHeight="1" x14ac:dyDescent="0.25"/>
    <row r="1028" ht="28.5" customHeight="1" x14ac:dyDescent="0.25"/>
    <row r="1029" ht="28.5" customHeight="1" x14ac:dyDescent="0.25"/>
    <row r="1030" ht="28.5" customHeight="1" x14ac:dyDescent="0.25"/>
    <row r="1031" ht="28.5" customHeight="1" x14ac:dyDescent="0.25"/>
    <row r="1032" ht="28.5" customHeight="1" x14ac:dyDescent="0.25"/>
    <row r="1033" ht="28.5" customHeight="1" x14ac:dyDescent="0.25"/>
    <row r="1034" ht="28.5" customHeight="1" x14ac:dyDescent="0.25"/>
    <row r="1035" ht="28.5" customHeight="1" x14ac:dyDescent="0.25"/>
    <row r="1036" ht="28.5" customHeight="1" x14ac:dyDescent="0.25"/>
    <row r="1037" ht="28.5" customHeight="1" x14ac:dyDescent="0.25"/>
    <row r="1038" ht="28.5" customHeight="1" x14ac:dyDescent="0.25"/>
    <row r="1039" ht="28.5" customHeight="1" x14ac:dyDescent="0.25"/>
    <row r="1040" ht="28.5" customHeight="1" x14ac:dyDescent="0.25"/>
    <row r="1041" ht="28.5" customHeight="1" x14ac:dyDescent="0.25"/>
    <row r="1042" ht="28.5" customHeight="1" x14ac:dyDescent="0.25"/>
    <row r="1043" ht="28.5" customHeight="1" x14ac:dyDescent="0.25"/>
    <row r="1044" ht="28.5" customHeight="1" x14ac:dyDescent="0.25"/>
    <row r="1045" ht="28.5" customHeight="1" x14ac:dyDescent="0.25"/>
    <row r="1046" ht="28.5" customHeight="1" x14ac:dyDescent="0.25"/>
    <row r="1047" ht="28.5" customHeight="1" x14ac:dyDescent="0.25"/>
    <row r="1048" ht="28.5" customHeight="1" x14ac:dyDescent="0.25"/>
    <row r="1049" ht="28.5" customHeight="1" x14ac:dyDescent="0.25"/>
    <row r="1050" ht="28.5" customHeight="1" x14ac:dyDescent="0.25"/>
    <row r="1051" ht="28.5" customHeight="1" x14ac:dyDescent="0.25"/>
    <row r="1052" ht="28.5" customHeight="1" x14ac:dyDescent="0.25"/>
    <row r="1053" ht="28.5" customHeight="1" x14ac:dyDescent="0.25"/>
    <row r="1054" ht="28.5" customHeight="1" x14ac:dyDescent="0.25"/>
    <row r="1055" ht="28.5" customHeight="1" x14ac:dyDescent="0.25"/>
    <row r="1056" ht="28.5" customHeight="1" x14ac:dyDescent="0.25"/>
    <row r="1057" ht="28.5" customHeight="1" x14ac:dyDescent="0.25"/>
    <row r="1058" ht="28.5" customHeight="1" x14ac:dyDescent="0.25"/>
    <row r="1059" ht="28.5" customHeight="1" x14ac:dyDescent="0.25"/>
    <row r="1060" ht="28.5" customHeight="1" x14ac:dyDescent="0.25"/>
    <row r="1061" ht="28.5" customHeight="1" x14ac:dyDescent="0.25"/>
    <row r="1062" ht="28.5" customHeight="1" x14ac:dyDescent="0.25"/>
    <row r="1063" ht="28.5" customHeight="1" x14ac:dyDescent="0.25"/>
    <row r="1064" ht="28.5" customHeight="1" x14ac:dyDescent="0.25"/>
    <row r="1065" ht="28.5" customHeight="1" x14ac:dyDescent="0.25"/>
    <row r="1066" ht="28.5" customHeight="1" x14ac:dyDescent="0.25"/>
    <row r="1067" ht="28.5" customHeight="1" x14ac:dyDescent="0.25"/>
    <row r="1068" ht="28.5" customHeight="1" x14ac:dyDescent="0.25"/>
    <row r="1069" ht="28.5" customHeight="1" x14ac:dyDescent="0.25"/>
    <row r="1070" ht="28.5" customHeight="1" x14ac:dyDescent="0.25"/>
    <row r="1071" ht="28.5" customHeight="1" x14ac:dyDescent="0.25"/>
    <row r="1072" ht="28.5" customHeight="1" x14ac:dyDescent="0.25"/>
    <row r="1073" ht="28.5" customHeight="1" x14ac:dyDescent="0.25"/>
    <row r="1074" ht="28.5" customHeight="1" x14ac:dyDescent="0.25"/>
    <row r="1075" ht="28.5" customHeight="1" x14ac:dyDescent="0.25"/>
    <row r="1076" ht="28.5" customHeight="1" x14ac:dyDescent="0.25"/>
    <row r="1077" ht="28.5" customHeight="1" x14ac:dyDescent="0.25"/>
    <row r="1078" ht="28.5" customHeight="1" x14ac:dyDescent="0.25"/>
    <row r="1079" ht="28.5" customHeight="1" x14ac:dyDescent="0.25"/>
    <row r="1080" ht="28.5" customHeight="1" x14ac:dyDescent="0.25"/>
    <row r="1081" ht="28.5" customHeight="1" x14ac:dyDescent="0.25"/>
    <row r="1082" ht="28.5" customHeight="1" x14ac:dyDescent="0.25"/>
    <row r="1083" ht="28.5" customHeight="1" x14ac:dyDescent="0.25"/>
    <row r="1084" ht="28.5" customHeight="1" x14ac:dyDescent="0.25"/>
    <row r="1085" ht="28.5" customHeight="1" x14ac:dyDescent="0.25"/>
    <row r="1086" ht="28.5" customHeight="1" x14ac:dyDescent="0.25"/>
    <row r="1087" ht="28.5" customHeight="1" x14ac:dyDescent="0.25"/>
    <row r="1088" ht="28.5" customHeight="1" x14ac:dyDescent="0.25"/>
    <row r="1089" ht="28.5" customHeight="1" x14ac:dyDescent="0.25"/>
    <row r="1090" ht="28.5" customHeight="1" x14ac:dyDescent="0.25"/>
    <row r="1091" ht="28.5" customHeight="1" x14ac:dyDescent="0.25"/>
    <row r="1092" ht="28.5" customHeight="1" x14ac:dyDescent="0.25"/>
    <row r="1093" ht="28.5" customHeight="1" x14ac:dyDescent="0.25"/>
    <row r="1094" ht="28.5" customHeight="1" x14ac:dyDescent="0.25"/>
    <row r="1095" ht="28.5" customHeight="1" x14ac:dyDescent="0.25"/>
    <row r="1096" ht="28.5" customHeight="1" x14ac:dyDescent="0.25"/>
    <row r="1097" ht="28.5" customHeight="1" x14ac:dyDescent="0.25"/>
    <row r="1098" ht="28.5" customHeight="1" x14ac:dyDescent="0.25"/>
    <row r="1099" ht="28.5" customHeight="1" x14ac:dyDescent="0.25"/>
    <row r="1100" ht="28.5" customHeight="1" x14ac:dyDescent="0.25"/>
    <row r="1101" ht="28.5" customHeight="1" x14ac:dyDescent="0.25"/>
    <row r="1102" ht="28.5" customHeight="1" x14ac:dyDescent="0.25"/>
    <row r="1103" ht="28.5" customHeight="1" x14ac:dyDescent="0.25"/>
    <row r="1104" ht="28.5" customHeight="1" x14ac:dyDescent="0.25"/>
    <row r="1105" ht="28.5" customHeight="1" x14ac:dyDescent="0.25"/>
    <row r="1106" ht="28.5" customHeight="1" x14ac:dyDescent="0.25"/>
    <row r="1107" ht="28.5" customHeight="1" x14ac:dyDescent="0.25"/>
    <row r="1108" ht="28.5" customHeight="1" x14ac:dyDescent="0.25"/>
    <row r="1109" ht="28.5" customHeight="1" x14ac:dyDescent="0.25"/>
    <row r="1110" ht="28.5" customHeight="1" x14ac:dyDescent="0.25"/>
    <row r="1111" ht="28.5" customHeight="1" x14ac:dyDescent="0.25"/>
    <row r="1112" ht="28.5" customHeight="1" x14ac:dyDescent="0.25"/>
    <row r="1113" ht="28.5" customHeight="1" x14ac:dyDescent="0.25"/>
    <row r="1114" ht="28.5" customHeight="1" x14ac:dyDescent="0.25"/>
    <row r="1115" ht="28.5" customHeight="1" x14ac:dyDescent="0.25"/>
    <row r="1116" ht="28.5" customHeight="1" x14ac:dyDescent="0.25"/>
    <row r="1117" ht="28.5" customHeight="1" x14ac:dyDescent="0.25"/>
    <row r="1118" ht="28.5" customHeight="1" x14ac:dyDescent="0.25"/>
    <row r="1119" ht="28.5" customHeight="1" x14ac:dyDescent="0.25"/>
    <row r="1120" ht="28.5" customHeight="1" x14ac:dyDescent="0.25"/>
    <row r="1121" ht="28.5" customHeight="1" x14ac:dyDescent="0.25"/>
    <row r="1122" ht="28.5" customHeight="1" x14ac:dyDescent="0.25"/>
    <row r="1123" ht="28.5" customHeight="1" x14ac:dyDescent="0.25"/>
    <row r="1124" ht="28.5" customHeight="1" x14ac:dyDescent="0.25"/>
    <row r="1125" ht="28.5" customHeight="1" x14ac:dyDescent="0.25"/>
    <row r="1126" ht="28.5" customHeight="1" x14ac:dyDescent="0.25"/>
    <row r="1127" ht="28.5" customHeight="1" x14ac:dyDescent="0.25"/>
    <row r="1128" ht="28.5" customHeight="1" x14ac:dyDescent="0.25"/>
    <row r="1129" ht="28.5" customHeight="1" x14ac:dyDescent="0.25"/>
    <row r="1130" ht="28.5" customHeight="1" x14ac:dyDescent="0.25"/>
    <row r="1131" ht="28.5" customHeight="1" x14ac:dyDescent="0.25"/>
    <row r="1132" ht="28.5" customHeight="1" x14ac:dyDescent="0.25"/>
    <row r="1133" ht="28.5" customHeight="1" x14ac:dyDescent="0.25"/>
    <row r="1134" ht="28.5" customHeight="1" x14ac:dyDescent="0.25"/>
    <row r="1135" ht="28.5" customHeight="1" x14ac:dyDescent="0.25"/>
    <row r="1136" ht="28.5" customHeight="1" x14ac:dyDescent="0.25"/>
    <row r="1137" ht="28.5" customHeight="1" x14ac:dyDescent="0.25"/>
    <row r="1138" ht="28.5" customHeight="1" x14ac:dyDescent="0.25"/>
    <row r="1139" ht="28.5" customHeight="1" x14ac:dyDescent="0.25"/>
    <row r="1140" ht="28.5" customHeight="1" x14ac:dyDescent="0.25"/>
    <row r="1141" ht="28.5" customHeight="1" x14ac:dyDescent="0.25"/>
    <row r="1142" ht="28.5" customHeight="1" x14ac:dyDescent="0.25"/>
    <row r="1143" ht="28.5" customHeight="1" x14ac:dyDescent="0.25"/>
    <row r="1144" ht="28.5" customHeight="1" x14ac:dyDescent="0.25"/>
    <row r="1145" ht="28.5" customHeight="1" x14ac:dyDescent="0.25"/>
    <row r="1146" ht="28.5" customHeight="1" x14ac:dyDescent="0.25"/>
    <row r="1147" ht="28.5" customHeight="1" x14ac:dyDescent="0.25"/>
    <row r="1148" ht="28.5" customHeight="1" x14ac:dyDescent="0.25"/>
    <row r="1149" ht="28.5" customHeight="1" x14ac:dyDescent="0.25"/>
    <row r="1150" ht="28.5" customHeight="1" x14ac:dyDescent="0.25"/>
    <row r="1151" ht="28.5" customHeight="1" x14ac:dyDescent="0.25"/>
    <row r="1152" ht="28.5" customHeight="1" x14ac:dyDescent="0.25"/>
    <row r="1153" ht="28.5" customHeight="1" x14ac:dyDescent="0.25"/>
    <row r="1154" ht="28.5" customHeight="1" x14ac:dyDescent="0.25"/>
    <row r="1155" ht="28.5" customHeight="1" x14ac:dyDescent="0.25"/>
    <row r="1156" ht="28.5" customHeight="1" x14ac:dyDescent="0.25"/>
    <row r="1157" ht="28.5" customHeight="1" x14ac:dyDescent="0.25"/>
    <row r="1158" ht="28.5" customHeight="1" x14ac:dyDescent="0.25"/>
    <row r="1159" ht="28.5" customHeight="1" x14ac:dyDescent="0.25"/>
    <row r="1160" ht="28.5" customHeight="1" x14ac:dyDescent="0.25"/>
    <row r="1161" ht="28.5" customHeight="1" x14ac:dyDescent="0.25"/>
    <row r="1162" ht="28.5" customHeight="1" x14ac:dyDescent="0.25"/>
    <row r="1163" ht="28.5" customHeight="1" x14ac:dyDescent="0.25"/>
    <row r="1164" ht="28.5" customHeight="1" x14ac:dyDescent="0.25"/>
    <row r="1165" ht="28.5" customHeight="1" x14ac:dyDescent="0.25"/>
    <row r="1166" ht="28.5" customHeight="1" x14ac:dyDescent="0.25"/>
    <row r="1167" ht="28.5" customHeight="1" x14ac:dyDescent="0.25"/>
    <row r="1168" ht="28.5" customHeight="1" x14ac:dyDescent="0.25"/>
    <row r="1169" ht="28.5" customHeight="1" x14ac:dyDescent="0.25"/>
    <row r="1170" ht="28.5" customHeight="1" x14ac:dyDescent="0.25"/>
    <row r="1171" ht="28.5" customHeight="1" x14ac:dyDescent="0.25"/>
    <row r="1172" ht="28.5" customHeight="1" x14ac:dyDescent="0.25"/>
    <row r="1173" ht="28.5" customHeight="1" x14ac:dyDescent="0.25"/>
    <row r="1174" ht="28.5" customHeight="1" x14ac:dyDescent="0.25"/>
    <row r="1175" ht="28.5" customHeight="1" x14ac:dyDescent="0.25"/>
    <row r="1176" ht="28.5" customHeight="1" x14ac:dyDescent="0.25"/>
    <row r="1177" ht="28.5" customHeight="1" x14ac:dyDescent="0.25"/>
    <row r="1178" ht="28.5" customHeight="1" x14ac:dyDescent="0.25"/>
    <row r="1179" ht="28.5" customHeight="1" x14ac:dyDescent="0.25"/>
    <row r="1180" ht="28.5" customHeight="1" x14ac:dyDescent="0.25"/>
    <row r="1181" ht="28.5" customHeight="1" x14ac:dyDescent="0.25"/>
    <row r="1182" ht="28.5" customHeight="1" x14ac:dyDescent="0.25"/>
    <row r="1183" ht="28.5" customHeight="1" x14ac:dyDescent="0.25"/>
    <row r="1184" ht="28.5" customHeight="1" x14ac:dyDescent="0.25"/>
    <row r="1185" ht="28.5" customHeight="1" x14ac:dyDescent="0.25"/>
    <row r="1186" ht="28.5" customHeight="1" x14ac:dyDescent="0.25"/>
    <row r="1187" ht="28.5" customHeight="1" x14ac:dyDescent="0.25"/>
    <row r="1188" ht="28.5" customHeight="1" x14ac:dyDescent="0.25"/>
    <row r="1189" ht="28.5" customHeight="1" x14ac:dyDescent="0.25"/>
    <row r="1190" ht="28.5" customHeight="1" x14ac:dyDescent="0.25"/>
    <row r="1191" ht="28.5" customHeight="1" x14ac:dyDescent="0.25"/>
    <row r="1192" ht="28.5" customHeight="1" x14ac:dyDescent="0.25"/>
    <row r="1193" ht="28.5" customHeight="1" x14ac:dyDescent="0.25"/>
    <row r="1194" ht="28.5" customHeight="1" x14ac:dyDescent="0.25"/>
    <row r="1195" ht="28.5" customHeight="1" x14ac:dyDescent="0.25"/>
    <row r="1196" ht="28.5" customHeight="1" x14ac:dyDescent="0.25"/>
    <row r="1197" ht="28.5" customHeight="1" x14ac:dyDescent="0.25"/>
    <row r="1198" ht="28.5" customHeight="1" x14ac:dyDescent="0.25"/>
    <row r="1199" ht="28.5" customHeight="1" x14ac:dyDescent="0.25"/>
    <row r="1200" ht="28.5" customHeight="1" x14ac:dyDescent="0.25"/>
    <row r="1201" ht="28.5" customHeight="1" x14ac:dyDescent="0.25"/>
    <row r="1202" ht="28.5" customHeight="1" x14ac:dyDescent="0.25"/>
    <row r="1203" ht="28.5" customHeight="1" x14ac:dyDescent="0.25"/>
    <row r="1204" ht="28.5" customHeight="1" x14ac:dyDescent="0.25"/>
    <row r="1205" ht="28.5" customHeight="1" x14ac:dyDescent="0.25"/>
    <row r="1206" ht="28.5" customHeight="1" x14ac:dyDescent="0.25"/>
    <row r="1207" ht="28.5" customHeight="1" x14ac:dyDescent="0.25"/>
    <row r="1208" ht="28.5" customHeight="1" x14ac:dyDescent="0.25"/>
    <row r="1209" ht="28.5" customHeight="1" x14ac:dyDescent="0.25"/>
    <row r="1210" ht="28.5" customHeight="1" x14ac:dyDescent="0.25"/>
    <row r="1211" ht="28.5" customHeight="1" x14ac:dyDescent="0.25"/>
    <row r="1212" ht="28.5" customHeight="1" x14ac:dyDescent="0.25"/>
    <row r="1213" ht="28.5" customHeight="1" x14ac:dyDescent="0.25"/>
    <row r="1214" ht="28.5" customHeight="1" x14ac:dyDescent="0.25"/>
    <row r="1215" ht="28.5" customHeight="1" x14ac:dyDescent="0.25"/>
    <row r="1216" ht="28.5" customHeight="1" x14ac:dyDescent="0.25"/>
    <row r="1217" ht="28.5" customHeight="1" x14ac:dyDescent="0.25"/>
    <row r="1218" ht="28.5" customHeight="1" x14ac:dyDescent="0.25"/>
    <row r="1219" ht="28.5" customHeight="1" x14ac:dyDescent="0.25"/>
    <row r="1220" ht="28.5" customHeight="1" x14ac:dyDescent="0.25"/>
    <row r="1221" ht="28.5" customHeight="1" x14ac:dyDescent="0.25"/>
    <row r="1222" ht="28.5" customHeight="1" x14ac:dyDescent="0.25"/>
    <row r="1223" ht="28.5" customHeight="1" x14ac:dyDescent="0.25"/>
    <row r="1224" ht="28.5" customHeight="1" x14ac:dyDescent="0.25"/>
    <row r="1225" ht="28.5" customHeight="1" x14ac:dyDescent="0.25"/>
    <row r="1226" ht="28.5" customHeight="1" x14ac:dyDescent="0.25"/>
    <row r="1227" ht="28.5" customHeight="1" x14ac:dyDescent="0.25"/>
    <row r="1228" ht="28.5" customHeight="1" x14ac:dyDescent="0.25"/>
    <row r="1229" ht="28.5" customHeight="1" x14ac:dyDescent="0.25"/>
    <row r="1230" ht="28.5" customHeight="1" x14ac:dyDescent="0.25"/>
    <row r="1231" ht="28.5" customHeight="1" x14ac:dyDescent="0.25"/>
    <row r="1232" ht="28.5" customHeight="1" x14ac:dyDescent="0.25"/>
    <row r="1233" ht="28.5" customHeight="1" x14ac:dyDescent="0.25"/>
    <row r="1234" ht="28.5" customHeight="1" x14ac:dyDescent="0.25"/>
    <row r="1235" ht="28.5" customHeight="1" x14ac:dyDescent="0.25"/>
    <row r="1236" ht="28.5" customHeight="1" x14ac:dyDescent="0.25"/>
    <row r="1237" ht="28.5" customHeight="1" x14ac:dyDescent="0.25"/>
    <row r="1238" ht="28.5" customHeight="1" x14ac:dyDescent="0.25"/>
    <row r="1239" ht="28.5" customHeight="1" x14ac:dyDescent="0.25"/>
    <row r="1240" ht="28.5" customHeight="1" x14ac:dyDescent="0.25"/>
    <row r="1241" ht="28.5" customHeight="1" x14ac:dyDescent="0.25"/>
    <row r="1242" ht="28.5" customHeight="1" x14ac:dyDescent="0.25"/>
    <row r="1243" ht="28.5" customHeight="1" x14ac:dyDescent="0.25"/>
    <row r="1244" ht="28.5" customHeight="1" x14ac:dyDescent="0.25"/>
    <row r="1245" ht="28.5" customHeight="1" x14ac:dyDescent="0.25"/>
    <row r="1246" ht="28.5" customHeight="1" x14ac:dyDescent="0.25"/>
    <row r="1247" ht="28.5" customHeight="1" x14ac:dyDescent="0.25"/>
    <row r="1248" ht="28.5" customHeight="1" x14ac:dyDescent="0.25"/>
    <row r="1249" ht="28.5" customHeight="1" x14ac:dyDescent="0.25"/>
    <row r="1250" ht="28.5" customHeight="1" x14ac:dyDescent="0.25"/>
    <row r="1251" ht="28.5" customHeight="1" x14ac:dyDescent="0.25"/>
    <row r="1252" ht="28.5" customHeight="1" x14ac:dyDescent="0.25"/>
    <row r="1253" ht="28.5" customHeight="1" x14ac:dyDescent="0.25"/>
    <row r="1254" ht="28.5" customHeight="1" x14ac:dyDescent="0.25"/>
    <row r="1255" ht="28.5" customHeight="1" x14ac:dyDescent="0.25"/>
    <row r="1256" ht="28.5" customHeight="1" x14ac:dyDescent="0.25"/>
    <row r="1257" ht="28.5" customHeight="1" x14ac:dyDescent="0.25"/>
    <row r="1258" ht="28.5" customHeight="1" x14ac:dyDescent="0.25"/>
    <row r="1259" ht="28.5" customHeight="1" x14ac:dyDescent="0.25"/>
    <row r="1260" ht="28.5" customHeight="1" x14ac:dyDescent="0.25"/>
    <row r="1261" ht="28.5" customHeight="1" x14ac:dyDescent="0.25"/>
    <row r="1262" ht="28.5" customHeight="1" x14ac:dyDescent="0.25"/>
    <row r="1263" ht="28.5" customHeight="1" x14ac:dyDescent="0.25"/>
    <row r="1264" ht="28.5" customHeight="1" x14ac:dyDescent="0.25"/>
    <row r="1265" ht="28.5" customHeight="1" x14ac:dyDescent="0.25"/>
    <row r="1266" ht="28.5" customHeight="1" x14ac:dyDescent="0.25"/>
    <row r="1267" ht="28.5" customHeight="1" x14ac:dyDescent="0.25"/>
    <row r="1268" ht="28.5" customHeight="1" x14ac:dyDescent="0.25"/>
    <row r="1269" ht="28.5" customHeight="1" x14ac:dyDescent="0.25"/>
    <row r="1270" ht="28.5" customHeight="1" x14ac:dyDescent="0.25"/>
    <row r="1271" ht="28.5" customHeight="1" x14ac:dyDescent="0.25"/>
    <row r="1272" ht="28.5" customHeight="1" x14ac:dyDescent="0.25"/>
    <row r="1273" ht="28.5" customHeight="1" x14ac:dyDescent="0.25"/>
    <row r="1274" ht="28.5" customHeight="1" x14ac:dyDescent="0.25"/>
    <row r="1275" ht="28.5" customHeight="1" x14ac:dyDescent="0.25"/>
    <row r="1276" ht="28.5" customHeight="1" x14ac:dyDescent="0.25"/>
    <row r="1277" ht="28.5" customHeight="1" x14ac:dyDescent="0.25"/>
    <row r="1278" ht="28.5" customHeight="1" x14ac:dyDescent="0.25"/>
    <row r="1279" ht="28.5" customHeight="1" x14ac:dyDescent="0.25"/>
    <row r="1280" ht="28.5" customHeight="1" x14ac:dyDescent="0.25"/>
    <row r="1281" ht="28.5" customHeight="1" x14ac:dyDescent="0.25"/>
    <row r="1282" ht="28.5" customHeight="1" x14ac:dyDescent="0.25"/>
    <row r="1283" ht="28.5" customHeight="1" x14ac:dyDescent="0.25"/>
    <row r="1284" ht="28.5" customHeight="1" x14ac:dyDescent="0.25"/>
    <row r="1285" ht="28.5" customHeight="1" x14ac:dyDescent="0.25"/>
    <row r="1286" ht="28.5" customHeight="1" x14ac:dyDescent="0.25"/>
    <row r="1287" ht="28.5" customHeight="1" x14ac:dyDescent="0.25"/>
    <row r="1288" ht="28.5" customHeight="1" x14ac:dyDescent="0.25"/>
    <row r="1289" ht="28.5" customHeight="1" x14ac:dyDescent="0.25"/>
    <row r="1290" ht="28.5" customHeight="1" x14ac:dyDescent="0.25"/>
    <row r="1291" ht="28.5" customHeight="1" x14ac:dyDescent="0.25"/>
    <row r="1292" ht="28.5" customHeight="1" x14ac:dyDescent="0.25"/>
    <row r="1293" ht="28.5" customHeight="1" x14ac:dyDescent="0.25"/>
    <row r="1294" ht="28.5" customHeight="1" x14ac:dyDescent="0.25"/>
    <row r="1295" ht="28.5" customHeight="1" x14ac:dyDescent="0.25"/>
    <row r="1296" ht="28.5" customHeight="1" x14ac:dyDescent="0.25"/>
    <row r="1297" ht="28.5" customHeight="1" x14ac:dyDescent="0.25"/>
    <row r="1298" ht="28.5" customHeight="1" x14ac:dyDescent="0.25"/>
    <row r="1299" ht="28.5" customHeight="1" x14ac:dyDescent="0.25"/>
    <row r="1300" ht="28.5" customHeight="1" x14ac:dyDescent="0.25"/>
    <row r="1301" ht="28.5" customHeight="1" x14ac:dyDescent="0.25"/>
    <row r="1302" ht="28.5" customHeight="1" x14ac:dyDescent="0.25"/>
    <row r="1303" ht="28.5" customHeight="1" x14ac:dyDescent="0.25"/>
    <row r="1304" ht="28.5" customHeight="1" x14ac:dyDescent="0.25"/>
    <row r="1305" ht="28.5" customHeight="1" x14ac:dyDescent="0.25"/>
    <row r="1306" ht="28.5" customHeight="1" x14ac:dyDescent="0.25"/>
    <row r="1307" ht="28.5" customHeight="1" x14ac:dyDescent="0.25"/>
    <row r="1308" ht="28.5" customHeight="1" x14ac:dyDescent="0.25"/>
    <row r="1309" ht="28.5" customHeight="1" x14ac:dyDescent="0.25"/>
    <row r="1310" ht="28.5" customHeight="1" x14ac:dyDescent="0.25"/>
    <row r="1311" ht="28.5" customHeight="1" x14ac:dyDescent="0.25"/>
    <row r="1312" ht="28.5" customHeight="1" x14ac:dyDescent="0.25"/>
    <row r="1313" ht="28.5" customHeight="1" x14ac:dyDescent="0.25"/>
    <row r="1314" ht="28.5" customHeight="1" x14ac:dyDescent="0.25"/>
    <row r="1315" ht="28.5" customHeight="1" x14ac:dyDescent="0.25"/>
    <row r="1316" ht="28.5" customHeight="1" x14ac:dyDescent="0.25"/>
    <row r="1317" ht="28.5" customHeight="1" x14ac:dyDescent="0.25"/>
    <row r="1318" ht="28.5" customHeight="1" x14ac:dyDescent="0.25"/>
    <row r="1319" ht="28.5" customHeight="1" x14ac:dyDescent="0.25"/>
    <row r="1320" ht="28.5" customHeight="1" x14ac:dyDescent="0.25"/>
    <row r="1321" ht="28.5" customHeight="1" x14ac:dyDescent="0.25"/>
    <row r="1322" ht="28.5" customHeight="1" x14ac:dyDescent="0.25"/>
    <row r="1323" ht="28.5" customHeight="1" x14ac:dyDescent="0.25"/>
    <row r="1324" ht="28.5" customHeight="1" x14ac:dyDescent="0.25"/>
    <row r="1325" ht="28.5" customHeight="1" x14ac:dyDescent="0.25"/>
    <row r="1326" ht="28.5" customHeight="1" x14ac:dyDescent="0.25"/>
    <row r="1327" ht="28.5" customHeight="1" x14ac:dyDescent="0.25"/>
    <row r="1328" ht="28.5" customHeight="1" x14ac:dyDescent="0.25"/>
    <row r="1329" ht="28.5" customHeight="1" x14ac:dyDescent="0.25"/>
    <row r="1330" ht="28.5" customHeight="1" x14ac:dyDescent="0.25"/>
    <row r="1331" ht="28.5" customHeight="1" x14ac:dyDescent="0.25"/>
    <row r="1332" ht="28.5" customHeight="1" x14ac:dyDescent="0.25"/>
    <row r="1333" ht="28.5" customHeight="1" x14ac:dyDescent="0.25"/>
    <row r="1334" ht="28.5" customHeight="1" x14ac:dyDescent="0.25"/>
    <row r="1335" ht="28.5" customHeight="1" x14ac:dyDescent="0.25"/>
    <row r="1336" ht="28.5" customHeight="1" x14ac:dyDescent="0.25"/>
    <row r="1337" ht="28.5" customHeight="1" x14ac:dyDescent="0.25"/>
    <row r="1338" ht="28.5" customHeight="1" x14ac:dyDescent="0.25"/>
    <row r="1339" ht="28.5" customHeight="1" x14ac:dyDescent="0.25"/>
    <row r="1340" ht="28.5" customHeight="1" x14ac:dyDescent="0.25"/>
    <row r="1341" ht="28.5" customHeight="1" x14ac:dyDescent="0.25"/>
    <row r="1342" ht="28.5" customHeight="1" x14ac:dyDescent="0.25"/>
    <row r="1343" ht="28.5" customHeight="1" x14ac:dyDescent="0.25"/>
    <row r="1344" ht="28.5" customHeight="1" x14ac:dyDescent="0.25"/>
    <row r="1345" ht="28.5" customHeight="1" x14ac:dyDescent="0.25"/>
    <row r="1346" ht="28.5" customHeight="1" x14ac:dyDescent="0.25"/>
    <row r="1347" ht="28.5" customHeight="1" x14ac:dyDescent="0.25"/>
    <row r="1348" ht="28.5" customHeight="1" x14ac:dyDescent="0.25"/>
    <row r="1349" ht="28.5" customHeight="1" x14ac:dyDescent="0.25"/>
    <row r="1350" ht="28.5" customHeight="1" x14ac:dyDescent="0.25"/>
    <row r="1351" ht="28.5" customHeight="1" x14ac:dyDescent="0.25"/>
    <row r="1352" ht="28.5" customHeight="1" x14ac:dyDescent="0.25"/>
    <row r="1353" ht="28.5" customHeight="1" x14ac:dyDescent="0.25"/>
    <row r="1354" ht="28.5" customHeight="1" x14ac:dyDescent="0.25"/>
    <row r="1355" ht="28.5" customHeight="1" x14ac:dyDescent="0.25"/>
    <row r="1356" ht="28.5" customHeight="1" x14ac:dyDescent="0.25"/>
    <row r="1357" ht="28.5" customHeight="1" x14ac:dyDescent="0.25"/>
    <row r="1358" ht="28.5" customHeight="1" x14ac:dyDescent="0.25"/>
    <row r="1359" ht="28.5" customHeight="1" x14ac:dyDescent="0.25"/>
    <row r="1360" ht="28.5" customHeight="1" x14ac:dyDescent="0.25"/>
    <row r="1361" ht="28.5" customHeight="1" x14ac:dyDescent="0.25"/>
    <row r="1362" ht="28.5" customHeight="1" x14ac:dyDescent="0.25"/>
    <row r="1363" ht="28.5" customHeight="1" x14ac:dyDescent="0.25"/>
    <row r="1364" ht="28.5" customHeight="1" x14ac:dyDescent="0.25"/>
    <row r="1365" ht="28.5" customHeight="1" x14ac:dyDescent="0.25"/>
    <row r="1366" ht="28.5" customHeight="1" x14ac:dyDescent="0.25"/>
    <row r="1367" ht="28.5" customHeight="1" x14ac:dyDescent="0.25"/>
    <row r="1368" ht="28.5" customHeight="1" x14ac:dyDescent="0.25"/>
    <row r="1369" ht="28.5" customHeight="1" x14ac:dyDescent="0.25"/>
    <row r="1370" ht="28.5" customHeight="1" x14ac:dyDescent="0.25"/>
    <row r="1371" ht="28.5" customHeight="1" x14ac:dyDescent="0.25"/>
    <row r="1372" ht="28.5" customHeight="1" x14ac:dyDescent="0.25"/>
    <row r="1373" ht="28.5" customHeight="1" x14ac:dyDescent="0.25"/>
    <row r="1374" ht="28.5" customHeight="1" x14ac:dyDescent="0.25"/>
    <row r="1375" ht="28.5" customHeight="1" x14ac:dyDescent="0.25"/>
    <row r="1376" ht="28.5" customHeight="1" x14ac:dyDescent="0.25"/>
    <row r="1377" ht="28.5" customHeight="1" x14ac:dyDescent="0.25"/>
    <row r="1378" ht="28.5" customHeight="1" x14ac:dyDescent="0.25"/>
    <row r="1379" ht="28.5" customHeight="1" x14ac:dyDescent="0.25"/>
    <row r="1380" ht="28.5" customHeight="1" x14ac:dyDescent="0.25"/>
    <row r="1381" ht="28.5" customHeight="1" x14ac:dyDescent="0.25"/>
    <row r="1382" ht="28.5" customHeight="1" x14ac:dyDescent="0.25"/>
    <row r="1383" ht="28.5" customHeight="1" x14ac:dyDescent="0.25"/>
    <row r="1384" ht="28.5" customHeight="1" x14ac:dyDescent="0.25"/>
    <row r="1385" ht="28.5" customHeight="1" x14ac:dyDescent="0.25"/>
    <row r="1386" ht="28.5" customHeight="1" x14ac:dyDescent="0.25"/>
    <row r="1387" ht="28.5" customHeight="1" x14ac:dyDescent="0.25"/>
    <row r="1388" ht="28.5" customHeight="1" x14ac:dyDescent="0.25"/>
    <row r="1389" ht="28.5" customHeight="1" x14ac:dyDescent="0.25"/>
    <row r="1390" ht="28.5" customHeight="1" x14ac:dyDescent="0.25"/>
    <row r="1391" ht="28.5" customHeight="1" x14ac:dyDescent="0.25"/>
    <row r="1392" ht="28.5" customHeight="1" x14ac:dyDescent="0.25"/>
    <row r="1393" ht="28.5" customHeight="1" x14ac:dyDescent="0.25"/>
    <row r="1394" ht="28.5" customHeight="1" x14ac:dyDescent="0.25"/>
    <row r="1395" ht="28.5" customHeight="1" x14ac:dyDescent="0.25"/>
    <row r="1396" ht="28.5" customHeight="1" x14ac:dyDescent="0.25"/>
    <row r="1397" ht="28.5" customHeight="1" x14ac:dyDescent="0.25"/>
    <row r="1398" ht="28.5" customHeight="1" x14ac:dyDescent="0.25"/>
    <row r="1399" ht="28.5" customHeight="1" x14ac:dyDescent="0.25"/>
    <row r="1400" ht="28.5" customHeight="1" x14ac:dyDescent="0.25"/>
    <row r="1401" ht="28.5" customHeight="1" x14ac:dyDescent="0.25"/>
    <row r="1402" ht="28.5" customHeight="1" x14ac:dyDescent="0.25"/>
    <row r="1403" ht="28.5" customHeight="1" x14ac:dyDescent="0.25"/>
    <row r="1404" ht="28.5" customHeight="1" x14ac:dyDescent="0.25"/>
    <row r="1405" ht="28.5" customHeight="1" x14ac:dyDescent="0.25"/>
    <row r="1406" ht="28.5" customHeight="1" x14ac:dyDescent="0.25"/>
    <row r="1407" ht="28.5" customHeight="1" x14ac:dyDescent="0.25"/>
    <row r="1408" ht="28.5" customHeight="1" x14ac:dyDescent="0.25"/>
    <row r="1409" ht="28.5" customHeight="1" x14ac:dyDescent="0.25"/>
    <row r="1410" ht="28.5" customHeight="1" x14ac:dyDescent="0.25"/>
    <row r="1411" ht="28.5" customHeight="1" x14ac:dyDescent="0.25"/>
    <row r="1412" ht="28.5" customHeight="1" x14ac:dyDescent="0.25"/>
    <row r="1413" ht="28.5" customHeight="1" x14ac:dyDescent="0.25"/>
    <row r="1414" ht="28.5" customHeight="1" x14ac:dyDescent="0.25"/>
    <row r="1415" ht="28.5" customHeight="1" x14ac:dyDescent="0.25"/>
    <row r="1416" ht="28.5" customHeight="1" x14ac:dyDescent="0.25"/>
    <row r="1417" ht="28.5" customHeight="1" x14ac:dyDescent="0.25"/>
    <row r="1418" ht="28.5" customHeight="1" x14ac:dyDescent="0.25"/>
    <row r="1419" ht="28.5" customHeight="1" x14ac:dyDescent="0.25"/>
    <row r="1420" ht="28.5" customHeight="1" x14ac:dyDescent="0.25"/>
    <row r="1421" ht="28.5" customHeight="1" x14ac:dyDescent="0.25"/>
    <row r="1422" ht="28.5" customHeight="1" x14ac:dyDescent="0.25"/>
    <row r="1423" ht="28.5" customHeight="1" x14ac:dyDescent="0.25"/>
    <row r="1424" ht="28.5" customHeight="1" x14ac:dyDescent="0.25"/>
    <row r="1425" ht="28.5" customHeight="1" x14ac:dyDescent="0.25"/>
    <row r="1426" ht="28.5" customHeight="1" x14ac:dyDescent="0.25"/>
    <row r="1427" ht="28.5" customHeight="1" x14ac:dyDescent="0.25"/>
    <row r="1428" ht="28.5" customHeight="1" x14ac:dyDescent="0.25"/>
    <row r="1429" ht="28.5" customHeight="1" x14ac:dyDescent="0.25"/>
    <row r="1430" ht="28.5" customHeight="1" x14ac:dyDescent="0.25"/>
    <row r="1431" ht="28.5" customHeight="1" x14ac:dyDescent="0.25"/>
    <row r="1432" ht="28.5" customHeight="1" x14ac:dyDescent="0.25"/>
    <row r="1433" ht="28.5" customHeight="1" x14ac:dyDescent="0.25"/>
    <row r="1434" ht="28.5" customHeight="1" x14ac:dyDescent="0.25"/>
    <row r="1435" ht="28.5" customHeight="1" x14ac:dyDescent="0.25"/>
    <row r="1436" ht="28.5" customHeight="1" x14ac:dyDescent="0.25"/>
    <row r="1437" ht="28.5" customHeight="1" x14ac:dyDescent="0.25"/>
    <row r="1438" ht="28.5" customHeight="1" x14ac:dyDescent="0.25"/>
    <row r="1439" ht="28.5" customHeight="1" x14ac:dyDescent="0.25"/>
    <row r="1440" ht="28.5" customHeight="1" x14ac:dyDescent="0.25"/>
    <row r="1441" ht="28.5" customHeight="1" x14ac:dyDescent="0.25"/>
    <row r="1442" ht="28.5" customHeight="1" x14ac:dyDescent="0.25"/>
    <row r="1443" ht="28.5" customHeight="1" x14ac:dyDescent="0.25"/>
    <row r="1444" ht="28.5" customHeight="1" x14ac:dyDescent="0.25"/>
    <row r="1445" ht="28.5" customHeight="1" x14ac:dyDescent="0.25"/>
    <row r="1446" ht="28.5" customHeight="1" x14ac:dyDescent="0.25"/>
    <row r="1447" ht="28.5" customHeight="1" x14ac:dyDescent="0.25"/>
    <row r="1448" ht="28.5" customHeight="1" x14ac:dyDescent="0.25"/>
    <row r="1449" ht="28.5" customHeight="1" x14ac:dyDescent="0.25"/>
    <row r="1450" ht="28.5" customHeight="1" x14ac:dyDescent="0.25"/>
    <row r="1451" ht="28.5" customHeight="1" x14ac:dyDescent="0.25"/>
    <row r="1452" ht="28.5" customHeight="1" x14ac:dyDescent="0.25"/>
    <row r="1453" ht="28.5" customHeight="1" x14ac:dyDescent="0.25"/>
    <row r="1454" ht="28.5" customHeight="1" x14ac:dyDescent="0.25"/>
    <row r="1455" ht="28.5" customHeight="1" x14ac:dyDescent="0.25"/>
    <row r="1456" ht="28.5" customHeight="1" x14ac:dyDescent="0.25"/>
    <row r="1457" ht="28.5" customHeight="1" x14ac:dyDescent="0.25"/>
    <row r="1458" ht="28.5" customHeight="1" x14ac:dyDescent="0.25"/>
    <row r="1459" ht="28.5" customHeight="1" x14ac:dyDescent="0.25"/>
    <row r="1460" ht="28.5" customHeight="1" x14ac:dyDescent="0.25"/>
    <row r="1461" ht="28.5" customHeight="1" x14ac:dyDescent="0.25"/>
    <row r="1462" ht="28.5" customHeight="1" x14ac:dyDescent="0.25"/>
    <row r="1463" ht="28.5" customHeight="1" x14ac:dyDescent="0.25"/>
    <row r="1464" ht="28.5" customHeight="1" x14ac:dyDescent="0.25"/>
    <row r="1465" ht="28.5" customHeight="1" x14ac:dyDescent="0.25"/>
    <row r="1466" ht="28.5" customHeight="1" x14ac:dyDescent="0.25"/>
    <row r="1467" ht="28.5" customHeight="1" x14ac:dyDescent="0.25"/>
    <row r="1468" ht="28.5" customHeight="1" x14ac:dyDescent="0.25"/>
    <row r="1469" ht="28.5" customHeight="1" x14ac:dyDescent="0.25"/>
    <row r="1470" ht="28.5" customHeight="1" x14ac:dyDescent="0.25"/>
    <row r="1471" ht="28.5" customHeight="1" x14ac:dyDescent="0.25"/>
    <row r="1472" ht="28.5" customHeight="1" x14ac:dyDescent="0.25"/>
    <row r="1473" ht="28.5" customHeight="1" x14ac:dyDescent="0.25"/>
    <row r="1474" ht="28.5" customHeight="1" x14ac:dyDescent="0.25"/>
    <row r="1475" ht="28.5" customHeight="1" x14ac:dyDescent="0.25"/>
    <row r="1476" ht="28.5" customHeight="1" x14ac:dyDescent="0.25"/>
    <row r="1477" ht="28.5" customHeight="1" x14ac:dyDescent="0.25"/>
    <row r="1478" ht="28.5" customHeight="1" x14ac:dyDescent="0.25"/>
    <row r="1479" ht="28.5" customHeight="1" x14ac:dyDescent="0.25"/>
    <row r="1480" ht="28.5" customHeight="1" x14ac:dyDescent="0.25"/>
    <row r="1481" ht="28.5" customHeight="1" x14ac:dyDescent="0.25"/>
    <row r="1482" ht="28.5" customHeight="1" x14ac:dyDescent="0.25"/>
    <row r="1483" ht="28.5" customHeight="1" x14ac:dyDescent="0.25"/>
    <row r="1484" ht="28.5" customHeight="1" x14ac:dyDescent="0.25"/>
    <row r="1485" ht="28.5" customHeight="1" x14ac:dyDescent="0.25"/>
    <row r="1486" ht="28.5" customHeight="1" x14ac:dyDescent="0.25"/>
    <row r="1487" ht="28.5" customHeight="1" x14ac:dyDescent="0.25"/>
    <row r="1488" ht="28.5" customHeight="1" x14ac:dyDescent="0.25"/>
    <row r="1489" ht="28.5" customHeight="1" x14ac:dyDescent="0.25"/>
    <row r="1490" ht="28.5" customHeight="1" x14ac:dyDescent="0.25"/>
    <row r="1491" ht="28.5" customHeight="1" x14ac:dyDescent="0.25"/>
    <row r="1492" ht="28.5" customHeight="1" x14ac:dyDescent="0.25"/>
    <row r="1493" ht="28.5" customHeight="1" x14ac:dyDescent="0.25"/>
    <row r="1494" ht="28.5" customHeight="1" x14ac:dyDescent="0.25"/>
    <row r="1495" ht="28.5" customHeight="1" x14ac:dyDescent="0.25"/>
    <row r="1496" ht="28.5" customHeight="1" x14ac:dyDescent="0.25"/>
    <row r="1497" ht="28.5" customHeight="1" x14ac:dyDescent="0.25"/>
    <row r="1498" ht="28.5" customHeight="1" x14ac:dyDescent="0.25"/>
    <row r="1499" ht="28.5" customHeight="1" x14ac:dyDescent="0.25"/>
    <row r="1500" ht="28.5" customHeight="1" x14ac:dyDescent="0.25"/>
    <row r="1501" ht="28.5" customHeight="1" x14ac:dyDescent="0.25"/>
    <row r="1502" ht="28.5" customHeight="1" x14ac:dyDescent="0.25"/>
    <row r="1503" ht="28.5" customHeight="1" x14ac:dyDescent="0.25"/>
    <row r="1504" ht="28.5" customHeight="1" x14ac:dyDescent="0.25"/>
    <row r="1505" ht="28.5" customHeight="1" x14ac:dyDescent="0.25"/>
    <row r="1506" ht="28.5" customHeight="1" x14ac:dyDescent="0.25"/>
    <row r="1507" ht="28.5" customHeight="1" x14ac:dyDescent="0.25"/>
    <row r="1508" ht="28.5" customHeight="1" x14ac:dyDescent="0.25"/>
    <row r="1509" ht="28.5" customHeight="1" x14ac:dyDescent="0.25"/>
    <row r="1510" ht="28.5" customHeight="1" x14ac:dyDescent="0.25"/>
    <row r="1511" ht="28.5" customHeight="1" x14ac:dyDescent="0.25"/>
    <row r="1512" ht="28.5" customHeight="1" x14ac:dyDescent="0.25"/>
    <row r="1513" ht="28.5" customHeight="1" x14ac:dyDescent="0.25"/>
    <row r="1514" ht="28.5" customHeight="1" x14ac:dyDescent="0.25"/>
    <row r="1515" ht="28.5" customHeight="1" x14ac:dyDescent="0.25"/>
    <row r="1516" ht="28.5" customHeight="1" x14ac:dyDescent="0.25"/>
  </sheetData>
  <phoneticPr fontId="3" type="noConversion"/>
  <pageMargins left="0.7" right="0.7" top="0.75" bottom="0.75" header="0.3" footer="0.3"/>
  <tableParts count="2">
    <tablePart r:id="rId1"/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B2B613-8FC6-40FC-848A-7508385DAD1E}">
  <dimension ref="C4:I120"/>
  <sheetViews>
    <sheetView tabSelected="1" workbookViewId="0">
      <selection activeCell="I89" sqref="I89:I120"/>
    </sheetView>
  </sheetViews>
  <sheetFormatPr defaultRowHeight="15" x14ac:dyDescent="0.25"/>
  <cols>
    <col min="1" max="1" width="9.140625" style="1"/>
    <col min="2" max="2" width="29.85546875" style="1" bestFit="1" customWidth="1"/>
    <col min="3" max="3" width="15.42578125" style="4" customWidth="1"/>
    <col min="4" max="4" width="34.85546875" style="1" customWidth="1"/>
    <col min="5" max="5" width="11.5703125" style="1" customWidth="1"/>
    <col min="6" max="7" width="9.28515625" style="1" customWidth="1"/>
    <col min="8" max="8" width="9.140625" style="1"/>
    <col min="9" max="9" width="34.28515625" style="1" bestFit="1" customWidth="1"/>
    <col min="10" max="10" width="9.140625" style="1"/>
    <col min="11" max="11" width="24.85546875" style="1" bestFit="1" customWidth="1"/>
    <col min="12" max="16384" width="9.140625" style="1"/>
  </cols>
  <sheetData>
    <row r="4" spans="3:9" x14ac:dyDescent="0.25">
      <c r="C4" s="20" t="s">
        <v>214</v>
      </c>
      <c r="D4" s="21" t="s">
        <v>0</v>
      </c>
      <c r="E4" s="21" t="s">
        <v>121</v>
      </c>
      <c r="F4" s="21" t="s">
        <v>13</v>
      </c>
      <c r="G4" s="21" t="s">
        <v>14</v>
      </c>
      <c r="H4" s="21" t="s">
        <v>36</v>
      </c>
      <c r="I4" s="21" t="s">
        <v>122</v>
      </c>
    </row>
    <row r="5" spans="3:9" x14ac:dyDescent="0.25">
      <c r="C5" s="4">
        <v>2</v>
      </c>
      <c r="D5" s="1" t="s">
        <v>125</v>
      </c>
      <c r="I5" s="1" t="s">
        <v>123</v>
      </c>
    </row>
    <row r="6" spans="3:9" x14ac:dyDescent="0.25">
      <c r="C6" s="4">
        <v>2</v>
      </c>
      <c r="D6" s="1" t="s">
        <v>128</v>
      </c>
      <c r="I6" s="1" t="s">
        <v>123</v>
      </c>
    </row>
    <row r="7" spans="3:9" x14ac:dyDescent="0.25">
      <c r="C7" s="4">
        <v>2</v>
      </c>
      <c r="D7" s="1" t="s">
        <v>130</v>
      </c>
      <c r="I7" s="1" t="s">
        <v>123</v>
      </c>
    </row>
    <row r="8" spans="3:9" x14ac:dyDescent="0.25">
      <c r="C8" s="4">
        <v>2</v>
      </c>
      <c r="D8" s="1" t="s">
        <v>132</v>
      </c>
      <c r="I8" s="1" t="s">
        <v>123</v>
      </c>
    </row>
    <row r="9" spans="3:9" x14ac:dyDescent="0.25">
      <c r="C9" s="4">
        <v>2</v>
      </c>
      <c r="D9" s="1" t="s">
        <v>142</v>
      </c>
      <c r="I9" s="1" t="s">
        <v>123</v>
      </c>
    </row>
    <row r="10" spans="3:9" x14ac:dyDescent="0.25">
      <c r="C10" s="4">
        <v>2</v>
      </c>
      <c r="D10" s="1" t="s">
        <v>134</v>
      </c>
      <c r="I10" s="1" t="s">
        <v>123</v>
      </c>
    </row>
    <row r="11" spans="3:9" x14ac:dyDescent="0.25">
      <c r="C11" s="4">
        <v>2</v>
      </c>
      <c r="D11" s="1" t="s">
        <v>136</v>
      </c>
      <c r="I11" s="1" t="s">
        <v>123</v>
      </c>
    </row>
    <row r="12" spans="3:9" x14ac:dyDescent="0.25">
      <c r="C12" s="4">
        <v>2</v>
      </c>
      <c r="D12" s="1" t="s">
        <v>140</v>
      </c>
      <c r="I12" s="1" t="s">
        <v>123</v>
      </c>
    </row>
    <row r="13" spans="3:9" x14ac:dyDescent="0.25">
      <c r="C13" s="4">
        <v>2</v>
      </c>
      <c r="D13" s="1" t="s">
        <v>138</v>
      </c>
      <c r="I13" s="1" t="s">
        <v>123</v>
      </c>
    </row>
    <row r="14" spans="3:9" x14ac:dyDescent="0.25">
      <c r="C14" s="4">
        <v>2</v>
      </c>
      <c r="D14" s="1" t="s">
        <v>144</v>
      </c>
      <c r="I14" s="1" t="s">
        <v>123</v>
      </c>
    </row>
    <row r="15" spans="3:9" x14ac:dyDescent="0.25">
      <c r="C15" s="4">
        <v>2</v>
      </c>
      <c r="D15" s="1" t="s">
        <v>146</v>
      </c>
      <c r="I15" s="1" t="s">
        <v>123</v>
      </c>
    </row>
    <row r="16" spans="3:9" x14ac:dyDescent="0.25">
      <c r="C16" s="4">
        <v>2</v>
      </c>
      <c r="D16" s="1" t="s">
        <v>148</v>
      </c>
      <c r="I16" s="1" t="s">
        <v>123</v>
      </c>
    </row>
    <row r="17" spans="3:9" x14ac:dyDescent="0.25">
      <c r="C17" s="4">
        <v>2</v>
      </c>
      <c r="D17" s="1" t="s">
        <v>150</v>
      </c>
      <c r="I17" s="1" t="s">
        <v>123</v>
      </c>
    </row>
    <row r="18" spans="3:9" x14ac:dyDescent="0.25">
      <c r="C18" s="4">
        <v>2</v>
      </c>
      <c r="D18" s="1" t="s">
        <v>152</v>
      </c>
      <c r="I18" s="1" t="s">
        <v>123</v>
      </c>
    </row>
    <row r="19" spans="3:9" x14ac:dyDescent="0.25">
      <c r="C19" s="4">
        <v>2</v>
      </c>
      <c r="D19" s="1" t="s">
        <v>154</v>
      </c>
      <c r="I19" s="1" t="s">
        <v>123</v>
      </c>
    </row>
    <row r="20" spans="3:9" x14ac:dyDescent="0.25">
      <c r="C20" s="4">
        <v>2</v>
      </c>
      <c r="D20" s="1" t="s">
        <v>156</v>
      </c>
      <c r="I20" s="1" t="s">
        <v>123</v>
      </c>
    </row>
    <row r="21" spans="3:9" x14ac:dyDescent="0.25">
      <c r="C21" s="4">
        <v>2</v>
      </c>
      <c r="D21" s="1" t="s">
        <v>158</v>
      </c>
      <c r="I21" s="1" t="s">
        <v>123</v>
      </c>
    </row>
    <row r="22" spans="3:9" x14ac:dyDescent="0.25">
      <c r="C22" s="4">
        <v>2</v>
      </c>
      <c r="D22" s="1" t="s">
        <v>161</v>
      </c>
      <c r="I22" s="1" t="s">
        <v>123</v>
      </c>
    </row>
    <row r="23" spans="3:9" x14ac:dyDescent="0.25">
      <c r="C23" s="4">
        <v>2</v>
      </c>
      <c r="D23" s="1" t="s">
        <v>159</v>
      </c>
      <c r="I23" s="1" t="s">
        <v>123</v>
      </c>
    </row>
    <row r="24" spans="3:9" x14ac:dyDescent="0.25">
      <c r="C24" s="4">
        <v>2</v>
      </c>
      <c r="D24" s="1" t="s">
        <v>163</v>
      </c>
      <c r="I24" s="1" t="s">
        <v>123</v>
      </c>
    </row>
    <row r="25" spans="3:9" x14ac:dyDescent="0.25">
      <c r="C25" s="4">
        <v>2</v>
      </c>
      <c r="D25" s="1" t="s">
        <v>165</v>
      </c>
      <c r="I25" s="1" t="s">
        <v>123</v>
      </c>
    </row>
    <row r="26" spans="3:9" x14ac:dyDescent="0.25">
      <c r="C26" s="4">
        <v>2</v>
      </c>
      <c r="D26" s="1" t="s">
        <v>169</v>
      </c>
      <c r="I26" s="1" t="s">
        <v>123</v>
      </c>
    </row>
    <row r="27" spans="3:9" x14ac:dyDescent="0.25">
      <c r="C27" s="4">
        <v>2</v>
      </c>
      <c r="D27" s="1" t="s">
        <v>167</v>
      </c>
      <c r="I27" s="1" t="s">
        <v>123</v>
      </c>
    </row>
    <row r="28" spans="3:9" x14ac:dyDescent="0.25">
      <c r="C28" s="4">
        <v>2</v>
      </c>
      <c r="D28" s="1" t="s">
        <v>171</v>
      </c>
      <c r="I28" s="1" t="s">
        <v>123</v>
      </c>
    </row>
    <row r="29" spans="3:9" x14ac:dyDescent="0.25">
      <c r="C29" s="4">
        <v>2</v>
      </c>
      <c r="D29" s="1" t="s">
        <v>173</v>
      </c>
      <c r="I29" s="1" t="s">
        <v>123</v>
      </c>
    </row>
    <row r="30" spans="3:9" x14ac:dyDescent="0.25">
      <c r="C30" s="4">
        <v>2</v>
      </c>
      <c r="D30" s="1" t="s">
        <v>175</v>
      </c>
      <c r="I30" s="1" t="s">
        <v>123</v>
      </c>
    </row>
    <row r="31" spans="3:9" x14ac:dyDescent="0.25">
      <c r="C31" s="4">
        <v>2</v>
      </c>
      <c r="D31" s="1" t="s">
        <v>177</v>
      </c>
      <c r="I31" s="1" t="s">
        <v>123</v>
      </c>
    </row>
    <row r="32" spans="3:9" x14ac:dyDescent="0.25">
      <c r="C32" s="4">
        <v>2</v>
      </c>
      <c r="D32" s="1" t="s">
        <v>179</v>
      </c>
      <c r="I32" s="1" t="s">
        <v>123</v>
      </c>
    </row>
    <row r="33" spans="3:9" x14ac:dyDescent="0.25">
      <c r="C33" s="4">
        <v>2</v>
      </c>
      <c r="D33" s="1" t="s">
        <v>181</v>
      </c>
      <c r="I33" s="1" t="s">
        <v>123</v>
      </c>
    </row>
    <row r="34" spans="3:9" x14ac:dyDescent="0.25">
      <c r="C34" s="4">
        <v>2</v>
      </c>
      <c r="D34" s="1" t="s">
        <v>183</v>
      </c>
      <c r="I34" s="1" t="s">
        <v>123</v>
      </c>
    </row>
    <row r="35" spans="3:9" x14ac:dyDescent="0.25">
      <c r="C35" s="4">
        <v>2</v>
      </c>
      <c r="D35" s="1" t="s">
        <v>185</v>
      </c>
      <c r="I35" s="1" t="s">
        <v>123</v>
      </c>
    </row>
    <row r="36" spans="3:9" x14ac:dyDescent="0.25">
      <c r="C36" s="4">
        <v>2</v>
      </c>
      <c r="D36" s="1" t="s">
        <v>186</v>
      </c>
      <c r="I36" s="1" t="s">
        <v>123</v>
      </c>
    </row>
    <row r="37" spans="3:9" x14ac:dyDescent="0.25">
      <c r="C37" s="4">
        <v>2</v>
      </c>
      <c r="D37" s="1" t="s">
        <v>190</v>
      </c>
      <c r="I37" s="1" t="s">
        <v>123</v>
      </c>
    </row>
    <row r="38" spans="3:9" x14ac:dyDescent="0.25">
      <c r="C38" s="4">
        <v>2</v>
      </c>
      <c r="D38" s="1" t="s">
        <v>188</v>
      </c>
      <c r="I38" s="1" t="s">
        <v>123</v>
      </c>
    </row>
    <row r="39" spans="3:9" x14ac:dyDescent="0.25">
      <c r="C39" s="4">
        <v>2</v>
      </c>
      <c r="D39" s="1" t="s">
        <v>194</v>
      </c>
      <c r="I39" s="1" t="s">
        <v>123</v>
      </c>
    </row>
    <row r="40" spans="3:9" x14ac:dyDescent="0.25">
      <c r="C40" s="4">
        <v>2</v>
      </c>
      <c r="D40" s="1" t="s">
        <v>192</v>
      </c>
      <c r="I40" s="1" t="s">
        <v>123</v>
      </c>
    </row>
    <row r="41" spans="3:9" x14ac:dyDescent="0.25">
      <c r="C41" s="4">
        <v>2</v>
      </c>
      <c r="D41" s="1" t="s">
        <v>198</v>
      </c>
      <c r="I41" s="1" t="s">
        <v>123</v>
      </c>
    </row>
    <row r="42" spans="3:9" x14ac:dyDescent="0.25">
      <c r="C42" s="4">
        <v>2</v>
      </c>
      <c r="D42" s="1" t="s">
        <v>196</v>
      </c>
      <c r="I42" s="1" t="s">
        <v>123</v>
      </c>
    </row>
    <row r="43" spans="3:9" x14ac:dyDescent="0.25">
      <c r="C43" s="4">
        <v>2</v>
      </c>
      <c r="D43" s="1" t="s">
        <v>200</v>
      </c>
      <c r="I43" s="1" t="s">
        <v>123</v>
      </c>
    </row>
    <row r="44" spans="3:9" x14ac:dyDescent="0.25">
      <c r="C44" s="4">
        <v>2</v>
      </c>
      <c r="D44" s="1" t="s">
        <v>202</v>
      </c>
      <c r="I44" s="1" t="s">
        <v>123</v>
      </c>
    </row>
    <row r="45" spans="3:9" x14ac:dyDescent="0.25">
      <c r="C45" s="4">
        <v>2</v>
      </c>
      <c r="D45" s="1" t="s">
        <v>204</v>
      </c>
      <c r="I45" s="1" t="s">
        <v>123</v>
      </c>
    </row>
    <row r="46" spans="3:9" x14ac:dyDescent="0.25">
      <c r="C46" s="4">
        <v>2</v>
      </c>
      <c r="D46" s="1" t="s">
        <v>206</v>
      </c>
      <c r="I46" s="1" t="s">
        <v>123</v>
      </c>
    </row>
    <row r="47" spans="3:9" x14ac:dyDescent="0.25">
      <c r="C47" s="4">
        <v>2</v>
      </c>
      <c r="D47" s="1" t="s">
        <v>208</v>
      </c>
      <c r="I47" s="1" t="s">
        <v>123</v>
      </c>
    </row>
    <row r="48" spans="3:9" x14ac:dyDescent="0.25">
      <c r="C48" s="4">
        <v>2</v>
      </c>
      <c r="D48" s="1" t="s">
        <v>211</v>
      </c>
      <c r="I48" s="1" t="s">
        <v>123</v>
      </c>
    </row>
    <row r="49" spans="3:9" x14ac:dyDescent="0.25">
      <c r="C49" s="4">
        <v>2</v>
      </c>
      <c r="D49" s="1" t="s">
        <v>213</v>
      </c>
      <c r="I49" s="1" t="s">
        <v>123</v>
      </c>
    </row>
    <row r="50" spans="3:9" x14ac:dyDescent="0.25">
      <c r="C50" s="4">
        <v>1</v>
      </c>
      <c r="D50" s="1" t="s">
        <v>61</v>
      </c>
      <c r="E50" s="1" t="s">
        <v>62</v>
      </c>
      <c r="F50" s="1">
        <v>2</v>
      </c>
      <c r="G50" s="1">
        <v>1</v>
      </c>
      <c r="H50" s="1">
        <v>1</v>
      </c>
      <c r="I50" s="1" t="s">
        <v>46</v>
      </c>
    </row>
    <row r="51" spans="3:9" x14ac:dyDescent="0.25">
      <c r="C51" s="4">
        <v>1</v>
      </c>
      <c r="D51" s="1" t="s">
        <v>59</v>
      </c>
      <c r="E51" s="1" t="s">
        <v>60</v>
      </c>
      <c r="F51" s="1">
        <v>2</v>
      </c>
      <c r="G51" s="1">
        <v>0</v>
      </c>
      <c r="I51" s="1" t="s">
        <v>46</v>
      </c>
    </row>
    <row r="52" spans="3:9" x14ac:dyDescent="0.25">
      <c r="C52" s="4">
        <v>1</v>
      </c>
      <c r="D52" s="1" t="s">
        <v>56</v>
      </c>
      <c r="E52" s="1" t="s">
        <v>55</v>
      </c>
      <c r="F52" s="1">
        <v>3</v>
      </c>
      <c r="G52" s="1">
        <v>8</v>
      </c>
      <c r="H52" s="1">
        <v>1</v>
      </c>
      <c r="I52" s="1" t="s">
        <v>46</v>
      </c>
    </row>
    <row r="53" spans="3:9" x14ac:dyDescent="0.25">
      <c r="C53" s="4">
        <v>1</v>
      </c>
      <c r="D53" s="1" t="s">
        <v>105</v>
      </c>
      <c r="E53" s="1" t="s">
        <v>55</v>
      </c>
      <c r="F53" s="1">
        <v>3</v>
      </c>
      <c r="G53" s="1">
        <v>8</v>
      </c>
      <c r="H53" s="1" t="s">
        <v>118</v>
      </c>
      <c r="I53" s="1" t="s">
        <v>46</v>
      </c>
    </row>
    <row r="54" spans="3:9" x14ac:dyDescent="0.25">
      <c r="C54" s="4">
        <v>1</v>
      </c>
      <c r="D54" s="1" t="s">
        <v>47</v>
      </c>
      <c r="E54" s="1" t="s">
        <v>66</v>
      </c>
      <c r="F54" s="1">
        <v>3</v>
      </c>
      <c r="G54" s="1">
        <v>1</v>
      </c>
      <c r="H54" s="1">
        <v>2</v>
      </c>
      <c r="I54" s="1" t="s">
        <v>46</v>
      </c>
    </row>
    <row r="55" spans="3:9" x14ac:dyDescent="0.25">
      <c r="C55" s="4">
        <v>1</v>
      </c>
      <c r="D55" s="1" t="s">
        <v>52</v>
      </c>
      <c r="E55" s="1" t="s">
        <v>51</v>
      </c>
      <c r="F55" s="1">
        <v>3</v>
      </c>
      <c r="G55" s="1">
        <v>2</v>
      </c>
      <c r="H55" s="1">
        <v>1</v>
      </c>
      <c r="I55" s="1" t="s">
        <v>46</v>
      </c>
    </row>
    <row r="56" spans="3:9" x14ac:dyDescent="0.25">
      <c r="C56" s="4">
        <v>1</v>
      </c>
      <c r="D56" s="1" t="s">
        <v>107</v>
      </c>
      <c r="E56" s="1" t="s">
        <v>113</v>
      </c>
      <c r="F56" s="1">
        <v>3</v>
      </c>
      <c r="G56" s="1">
        <v>3</v>
      </c>
      <c r="H56" s="1">
        <v>1</v>
      </c>
      <c r="I56" s="1" t="s">
        <v>46</v>
      </c>
    </row>
    <row r="57" spans="3:9" x14ac:dyDescent="0.25">
      <c r="C57" s="4">
        <v>1</v>
      </c>
      <c r="D57" s="1" t="s">
        <v>106</v>
      </c>
      <c r="E57" s="1" t="s">
        <v>113</v>
      </c>
      <c r="F57" s="1">
        <v>3</v>
      </c>
      <c r="G57" s="1">
        <v>3</v>
      </c>
      <c r="H57" s="1" t="s">
        <v>118</v>
      </c>
      <c r="I57" s="1" t="s">
        <v>46</v>
      </c>
    </row>
    <row r="58" spans="3:9" x14ac:dyDescent="0.25">
      <c r="C58" s="4">
        <v>1</v>
      </c>
      <c r="D58" s="1" t="s">
        <v>108</v>
      </c>
      <c r="E58" s="1" t="s">
        <v>100</v>
      </c>
      <c r="F58" s="1">
        <v>3</v>
      </c>
      <c r="G58" s="1">
        <v>9</v>
      </c>
      <c r="H58" s="1">
        <v>6</v>
      </c>
      <c r="I58" s="1" t="s">
        <v>46</v>
      </c>
    </row>
    <row r="59" spans="3:9" x14ac:dyDescent="0.25">
      <c r="C59" s="4">
        <v>1</v>
      </c>
      <c r="D59" s="1" t="s">
        <v>109</v>
      </c>
      <c r="E59" s="1" t="s">
        <v>101</v>
      </c>
      <c r="F59" s="1">
        <v>3</v>
      </c>
      <c r="G59" s="1">
        <v>10</v>
      </c>
      <c r="H59" s="1">
        <v>7</v>
      </c>
      <c r="I59" s="1" t="s">
        <v>46</v>
      </c>
    </row>
    <row r="60" spans="3:9" x14ac:dyDescent="0.25">
      <c r="C60" s="4">
        <v>1</v>
      </c>
      <c r="D60" s="1" t="s">
        <v>119</v>
      </c>
      <c r="E60" s="1" t="s">
        <v>115</v>
      </c>
      <c r="F60" s="1">
        <v>3</v>
      </c>
      <c r="G60" s="1">
        <v>10</v>
      </c>
      <c r="H60" s="1">
        <v>3</v>
      </c>
      <c r="I60" s="1" t="s">
        <v>46</v>
      </c>
    </row>
    <row r="61" spans="3:9" x14ac:dyDescent="0.25">
      <c r="C61" s="4">
        <v>1</v>
      </c>
      <c r="D61" s="1" t="s">
        <v>63</v>
      </c>
      <c r="E61" s="1" t="s">
        <v>64</v>
      </c>
      <c r="F61" s="1">
        <v>3</v>
      </c>
      <c r="G61" s="1">
        <v>0</v>
      </c>
      <c r="I61" s="1" t="s">
        <v>46</v>
      </c>
    </row>
    <row r="62" spans="3:9" x14ac:dyDescent="0.25">
      <c r="C62" s="4">
        <v>1</v>
      </c>
      <c r="D62" s="1" t="s">
        <v>99</v>
      </c>
      <c r="E62" s="1" t="s">
        <v>98</v>
      </c>
      <c r="F62" s="1">
        <v>3</v>
      </c>
      <c r="G62" s="1">
        <v>7</v>
      </c>
      <c r="H62" s="1">
        <v>3</v>
      </c>
      <c r="I62" s="1" t="s">
        <v>46</v>
      </c>
    </row>
    <row r="63" spans="3:9" x14ac:dyDescent="0.25">
      <c r="C63" s="4">
        <v>1</v>
      </c>
      <c r="D63" s="1" t="s">
        <v>120</v>
      </c>
      <c r="E63" s="1" t="s">
        <v>53</v>
      </c>
      <c r="F63" s="1">
        <v>3</v>
      </c>
      <c r="G63" s="1">
        <v>4</v>
      </c>
      <c r="H63" s="1">
        <v>1</v>
      </c>
      <c r="I63" s="1" t="s">
        <v>46</v>
      </c>
    </row>
    <row r="64" spans="3:9" x14ac:dyDescent="0.25">
      <c r="C64" s="4">
        <v>1</v>
      </c>
      <c r="D64" s="1" t="s">
        <v>111</v>
      </c>
      <c r="E64" s="1" t="s">
        <v>54</v>
      </c>
      <c r="F64" s="1">
        <v>3</v>
      </c>
      <c r="G64" s="1">
        <v>6</v>
      </c>
      <c r="H64" s="1">
        <v>2</v>
      </c>
      <c r="I64" s="1" t="s">
        <v>46</v>
      </c>
    </row>
    <row r="65" spans="3:9" x14ac:dyDescent="0.25">
      <c r="C65" s="4">
        <v>1</v>
      </c>
      <c r="D65" s="1" t="s">
        <v>112</v>
      </c>
      <c r="E65" s="1" t="s">
        <v>54</v>
      </c>
      <c r="F65" s="1">
        <v>3</v>
      </c>
      <c r="G65" s="1">
        <v>5</v>
      </c>
      <c r="H65" s="1">
        <v>1</v>
      </c>
      <c r="I65" s="1" t="s">
        <v>46</v>
      </c>
    </row>
    <row r="66" spans="3:9" x14ac:dyDescent="0.25">
      <c r="C66" s="4">
        <v>1</v>
      </c>
      <c r="D66" s="1" t="s">
        <v>48</v>
      </c>
      <c r="E66" s="1" t="s">
        <v>67</v>
      </c>
      <c r="F66" s="1">
        <v>4</v>
      </c>
      <c r="G66" s="1">
        <v>1</v>
      </c>
      <c r="H66" s="1">
        <v>1</v>
      </c>
      <c r="I66" s="1" t="s">
        <v>46</v>
      </c>
    </row>
    <row r="67" spans="3:9" x14ac:dyDescent="0.25">
      <c r="C67" s="4">
        <v>1</v>
      </c>
      <c r="D67" s="1" t="s">
        <v>49</v>
      </c>
      <c r="E67" s="1" t="s">
        <v>83</v>
      </c>
      <c r="F67" s="1">
        <v>4</v>
      </c>
      <c r="G67" s="1">
        <v>3</v>
      </c>
      <c r="H67" s="1">
        <v>1</v>
      </c>
      <c r="I67" s="1" t="s">
        <v>46</v>
      </c>
    </row>
    <row r="68" spans="3:9" x14ac:dyDescent="0.25">
      <c r="C68" s="4">
        <v>1</v>
      </c>
      <c r="D68" s="1" t="s">
        <v>81</v>
      </c>
      <c r="E68" s="1" t="s">
        <v>82</v>
      </c>
      <c r="F68" s="1">
        <v>4</v>
      </c>
      <c r="G68" s="1">
        <v>2</v>
      </c>
      <c r="H68" s="1">
        <v>1</v>
      </c>
      <c r="I68" s="1" t="s">
        <v>46</v>
      </c>
    </row>
    <row r="69" spans="3:9" x14ac:dyDescent="0.25">
      <c r="C69" s="4">
        <v>1</v>
      </c>
      <c r="D69" s="1" t="s">
        <v>50</v>
      </c>
      <c r="E69" s="1" t="s">
        <v>65</v>
      </c>
      <c r="F69" s="1">
        <v>4</v>
      </c>
      <c r="G69" s="1">
        <v>0</v>
      </c>
      <c r="I69" s="1" t="s">
        <v>46</v>
      </c>
    </row>
    <row r="70" spans="3:9" x14ac:dyDescent="0.25">
      <c r="C70" s="4">
        <v>1</v>
      </c>
      <c r="D70" s="1" t="s">
        <v>104</v>
      </c>
      <c r="E70" s="1" t="s">
        <v>114</v>
      </c>
      <c r="F70" s="1">
        <v>1</v>
      </c>
      <c r="G70" s="1">
        <v>1</v>
      </c>
      <c r="H70" s="1">
        <v>1</v>
      </c>
      <c r="I70" s="1" t="s">
        <v>46</v>
      </c>
    </row>
    <row r="71" spans="3:9" x14ac:dyDescent="0.25">
      <c r="C71" s="4">
        <v>1</v>
      </c>
      <c r="D71" s="1" t="s">
        <v>102</v>
      </c>
      <c r="E71" s="1" t="s">
        <v>114</v>
      </c>
      <c r="F71" s="1">
        <v>1</v>
      </c>
      <c r="G71" s="1">
        <v>3</v>
      </c>
      <c r="H71" s="1">
        <v>1</v>
      </c>
      <c r="I71" s="1" t="s">
        <v>46</v>
      </c>
    </row>
    <row r="72" spans="3:9" x14ac:dyDescent="0.25">
      <c r="C72" s="4">
        <v>1</v>
      </c>
      <c r="D72" s="1" t="s">
        <v>103</v>
      </c>
      <c r="E72" s="1" t="s">
        <v>114</v>
      </c>
      <c r="F72" s="1">
        <v>1</v>
      </c>
      <c r="G72" s="1">
        <v>2</v>
      </c>
      <c r="H72" s="1">
        <v>1</v>
      </c>
      <c r="I72" s="1" t="s">
        <v>46</v>
      </c>
    </row>
    <row r="73" spans="3:9" x14ac:dyDescent="0.25">
      <c r="C73" s="4">
        <v>1</v>
      </c>
      <c r="D73" s="1" t="s">
        <v>57</v>
      </c>
      <c r="E73" s="1" t="s">
        <v>58</v>
      </c>
      <c r="F73" s="1">
        <v>1</v>
      </c>
      <c r="G73" s="1">
        <v>0</v>
      </c>
      <c r="I73" s="1" t="s">
        <v>46</v>
      </c>
    </row>
    <row r="74" spans="3:9" x14ac:dyDescent="0.25">
      <c r="C74" s="4">
        <v>1</v>
      </c>
      <c r="D74" s="1" t="s">
        <v>72</v>
      </c>
      <c r="E74" s="1" t="s">
        <v>90</v>
      </c>
      <c r="F74" s="1">
        <v>5</v>
      </c>
      <c r="G74" s="1">
        <v>7</v>
      </c>
      <c r="H74" s="1">
        <v>5</v>
      </c>
      <c r="I74" s="1" t="s">
        <v>46</v>
      </c>
    </row>
    <row r="75" spans="3:9" x14ac:dyDescent="0.25">
      <c r="C75" s="4">
        <v>1</v>
      </c>
      <c r="D75" s="1" t="s">
        <v>73</v>
      </c>
      <c r="E75" s="1" t="s">
        <v>91</v>
      </c>
      <c r="F75" s="1">
        <v>5</v>
      </c>
      <c r="G75" s="1">
        <v>7</v>
      </c>
      <c r="H75" s="1">
        <v>8</v>
      </c>
      <c r="I75" s="1" t="s">
        <v>46</v>
      </c>
    </row>
    <row r="76" spans="3:9" x14ac:dyDescent="0.25">
      <c r="C76" s="4">
        <v>1</v>
      </c>
      <c r="D76" s="1" t="s">
        <v>75</v>
      </c>
      <c r="E76" s="1" t="s">
        <v>96</v>
      </c>
      <c r="F76" s="1">
        <v>5</v>
      </c>
      <c r="G76" s="1">
        <v>9</v>
      </c>
      <c r="H76" s="1">
        <v>5</v>
      </c>
      <c r="I76" s="1" t="s">
        <v>46</v>
      </c>
    </row>
    <row r="77" spans="3:9" x14ac:dyDescent="0.25">
      <c r="C77" s="4">
        <v>1</v>
      </c>
      <c r="D77" s="1" t="s">
        <v>84</v>
      </c>
      <c r="E77" s="1" t="s">
        <v>85</v>
      </c>
      <c r="F77" s="1">
        <v>5</v>
      </c>
      <c r="G77" s="1">
        <v>0</v>
      </c>
      <c r="I77" s="1" t="s">
        <v>46</v>
      </c>
    </row>
    <row r="78" spans="3:9" x14ac:dyDescent="0.25">
      <c r="C78" s="4">
        <v>1</v>
      </c>
      <c r="D78" s="1" t="s">
        <v>78</v>
      </c>
      <c r="E78" s="1" t="s">
        <v>93</v>
      </c>
      <c r="F78" s="1">
        <v>5</v>
      </c>
      <c r="G78" s="1">
        <v>11</v>
      </c>
      <c r="H78" s="1">
        <v>6</v>
      </c>
      <c r="I78" s="1" t="s">
        <v>46</v>
      </c>
    </row>
    <row r="79" spans="3:9" x14ac:dyDescent="0.25">
      <c r="C79" s="4">
        <v>1</v>
      </c>
      <c r="D79" s="1" t="s">
        <v>79</v>
      </c>
      <c r="E79" s="1" t="s">
        <v>94</v>
      </c>
      <c r="F79" s="1">
        <v>5</v>
      </c>
      <c r="G79" s="1">
        <v>12</v>
      </c>
      <c r="H79" s="1">
        <v>12</v>
      </c>
      <c r="I79" s="1" t="s">
        <v>46</v>
      </c>
    </row>
    <row r="80" spans="3:9" x14ac:dyDescent="0.25">
      <c r="C80" s="4">
        <v>1</v>
      </c>
      <c r="D80" s="1" t="s">
        <v>77</v>
      </c>
      <c r="E80" s="1" t="s">
        <v>92</v>
      </c>
      <c r="F80" s="1">
        <v>5</v>
      </c>
      <c r="G80" s="1">
        <v>10</v>
      </c>
      <c r="H80" s="1">
        <v>1</v>
      </c>
      <c r="I80" s="1" t="s">
        <v>46</v>
      </c>
    </row>
    <row r="81" spans="3:9" x14ac:dyDescent="0.25">
      <c r="C81" s="4">
        <v>1</v>
      </c>
      <c r="D81" s="1" t="s">
        <v>74</v>
      </c>
      <c r="E81" s="1" t="s">
        <v>97</v>
      </c>
      <c r="F81" s="1">
        <v>5</v>
      </c>
      <c r="G81" s="1">
        <v>8</v>
      </c>
      <c r="H81" s="1">
        <v>2</v>
      </c>
      <c r="I81" s="1" t="s">
        <v>46</v>
      </c>
    </row>
    <row r="82" spans="3:9" x14ac:dyDescent="0.25">
      <c r="C82" s="4">
        <v>1</v>
      </c>
      <c r="D82" s="1" t="s">
        <v>69</v>
      </c>
      <c r="E82" s="1" t="s">
        <v>89</v>
      </c>
      <c r="F82" s="1">
        <v>5</v>
      </c>
      <c r="G82" s="1">
        <v>4</v>
      </c>
      <c r="H82" s="1">
        <v>2</v>
      </c>
      <c r="I82" s="1" t="s">
        <v>46</v>
      </c>
    </row>
    <row r="83" spans="3:9" x14ac:dyDescent="0.25">
      <c r="C83" s="4">
        <v>1</v>
      </c>
      <c r="D83" s="1" t="s">
        <v>70</v>
      </c>
      <c r="E83" s="1" t="s">
        <v>89</v>
      </c>
      <c r="F83" s="1">
        <v>5</v>
      </c>
      <c r="G83" s="1">
        <v>5</v>
      </c>
      <c r="H83" s="1">
        <v>6</v>
      </c>
      <c r="I83" s="1" t="s">
        <v>46</v>
      </c>
    </row>
    <row r="84" spans="3:9" x14ac:dyDescent="0.25">
      <c r="C84" s="4">
        <v>1</v>
      </c>
      <c r="D84" s="1" t="s">
        <v>71</v>
      </c>
      <c r="E84" s="1" t="s">
        <v>89</v>
      </c>
      <c r="F84" s="1">
        <v>5</v>
      </c>
      <c r="G84" s="1">
        <v>6</v>
      </c>
      <c r="H84" s="1">
        <v>17</v>
      </c>
      <c r="I84" s="1" t="s">
        <v>46</v>
      </c>
    </row>
    <row r="85" spans="3:9" x14ac:dyDescent="0.25">
      <c r="C85" s="4">
        <v>1</v>
      </c>
      <c r="D85" s="1" t="s">
        <v>68</v>
      </c>
      <c r="E85" s="1" t="s">
        <v>88</v>
      </c>
      <c r="F85" s="1">
        <v>5</v>
      </c>
      <c r="G85" s="1">
        <v>3</v>
      </c>
      <c r="H85" s="1">
        <v>9</v>
      </c>
      <c r="I85" s="1" t="s">
        <v>46</v>
      </c>
    </row>
    <row r="86" spans="3:9" x14ac:dyDescent="0.25">
      <c r="C86" s="4">
        <v>1</v>
      </c>
      <c r="D86" s="1" t="s">
        <v>80</v>
      </c>
      <c r="E86" s="1" t="s">
        <v>87</v>
      </c>
      <c r="F86" s="1">
        <v>5</v>
      </c>
      <c r="G86" s="1">
        <v>2</v>
      </c>
      <c r="H86" s="1">
        <v>2</v>
      </c>
      <c r="I86" s="1" t="s">
        <v>46</v>
      </c>
    </row>
    <row r="87" spans="3:9" x14ac:dyDescent="0.25">
      <c r="C87" s="4">
        <v>1</v>
      </c>
      <c r="D87" s="1" t="s">
        <v>110</v>
      </c>
      <c r="E87" s="1" t="s">
        <v>86</v>
      </c>
      <c r="F87" s="1">
        <v>5</v>
      </c>
      <c r="G87" s="1">
        <v>1</v>
      </c>
      <c r="H87" s="1">
        <v>1</v>
      </c>
      <c r="I87" s="1" t="s">
        <v>46</v>
      </c>
    </row>
    <row r="88" spans="3:9" x14ac:dyDescent="0.25">
      <c r="C88" s="4">
        <v>1</v>
      </c>
      <c r="D88" s="1" t="s">
        <v>76</v>
      </c>
      <c r="E88" s="1" t="s">
        <v>95</v>
      </c>
      <c r="F88" s="1">
        <v>5</v>
      </c>
      <c r="G88" s="1">
        <v>9</v>
      </c>
      <c r="H88" s="1">
        <v>2</v>
      </c>
      <c r="I88" s="1" t="s">
        <v>46</v>
      </c>
    </row>
    <row r="89" spans="3:9" x14ac:dyDescent="0.25">
      <c r="C89" s="4">
        <v>3</v>
      </c>
      <c r="D89" s="1" t="s">
        <v>190</v>
      </c>
      <c r="I89" s="1" t="s">
        <v>310</v>
      </c>
    </row>
    <row r="90" spans="3:9" x14ac:dyDescent="0.25">
      <c r="C90" s="4">
        <v>3</v>
      </c>
      <c r="D90" s="1" t="s">
        <v>311</v>
      </c>
      <c r="I90" s="1" t="s">
        <v>310</v>
      </c>
    </row>
    <row r="91" spans="3:9" x14ac:dyDescent="0.25">
      <c r="C91" s="4">
        <v>3</v>
      </c>
      <c r="D91" s="1" t="s">
        <v>312</v>
      </c>
      <c r="I91" s="1" t="s">
        <v>310</v>
      </c>
    </row>
    <row r="92" spans="3:9" x14ac:dyDescent="0.25">
      <c r="C92" s="4">
        <v>3</v>
      </c>
      <c r="D92" s="1" t="s">
        <v>313</v>
      </c>
      <c r="I92" s="1" t="s">
        <v>310</v>
      </c>
    </row>
    <row r="93" spans="3:9" x14ac:dyDescent="0.25">
      <c r="C93" s="4">
        <v>3</v>
      </c>
      <c r="D93" s="1" t="s">
        <v>314</v>
      </c>
      <c r="I93" s="1" t="s">
        <v>310</v>
      </c>
    </row>
    <row r="94" spans="3:9" x14ac:dyDescent="0.25">
      <c r="C94" s="4">
        <v>3</v>
      </c>
      <c r="D94" s="1" t="s">
        <v>315</v>
      </c>
      <c r="I94" s="1" t="s">
        <v>310</v>
      </c>
    </row>
    <row r="95" spans="3:9" x14ac:dyDescent="0.25">
      <c r="C95" s="4">
        <v>3</v>
      </c>
      <c r="D95" s="1" t="s">
        <v>316</v>
      </c>
      <c r="I95" s="1" t="s">
        <v>310</v>
      </c>
    </row>
    <row r="96" spans="3:9" x14ac:dyDescent="0.25">
      <c r="C96" s="4">
        <v>3</v>
      </c>
      <c r="D96" s="1" t="s">
        <v>317</v>
      </c>
      <c r="I96" s="1" t="s">
        <v>310</v>
      </c>
    </row>
    <row r="97" spans="3:9" x14ac:dyDescent="0.25">
      <c r="C97" s="4">
        <v>3</v>
      </c>
      <c r="D97" s="1" t="s">
        <v>318</v>
      </c>
      <c r="I97" s="1" t="s">
        <v>310</v>
      </c>
    </row>
    <row r="98" spans="3:9" x14ac:dyDescent="0.25">
      <c r="C98" s="4">
        <v>3</v>
      </c>
      <c r="D98" s="1" t="s">
        <v>319</v>
      </c>
      <c r="I98" s="1" t="s">
        <v>310</v>
      </c>
    </row>
    <row r="99" spans="3:9" x14ac:dyDescent="0.25">
      <c r="C99" s="4">
        <v>3</v>
      </c>
      <c r="D99" s="1" t="s">
        <v>320</v>
      </c>
      <c r="I99" s="1" t="s">
        <v>310</v>
      </c>
    </row>
    <row r="100" spans="3:9" x14ac:dyDescent="0.25">
      <c r="C100" s="4">
        <v>3</v>
      </c>
      <c r="D100" s="1" t="s">
        <v>321</v>
      </c>
      <c r="I100" s="1" t="s">
        <v>310</v>
      </c>
    </row>
    <row r="101" spans="3:9" x14ac:dyDescent="0.25">
      <c r="C101" s="4">
        <v>3</v>
      </c>
      <c r="D101" s="1" t="s">
        <v>322</v>
      </c>
      <c r="I101" s="1" t="s">
        <v>310</v>
      </c>
    </row>
    <row r="102" spans="3:9" x14ac:dyDescent="0.25">
      <c r="C102" s="4">
        <v>3</v>
      </c>
      <c r="D102" s="1" t="s">
        <v>323</v>
      </c>
      <c r="I102" s="1" t="s">
        <v>310</v>
      </c>
    </row>
    <row r="103" spans="3:9" x14ac:dyDescent="0.25">
      <c r="C103" s="4">
        <v>3</v>
      </c>
      <c r="D103" s="1" t="s">
        <v>324</v>
      </c>
      <c r="I103" s="1" t="s">
        <v>310</v>
      </c>
    </row>
    <row r="104" spans="3:9" x14ac:dyDescent="0.25">
      <c r="C104" s="4">
        <v>3</v>
      </c>
      <c r="D104" s="1" t="s">
        <v>325</v>
      </c>
      <c r="I104" s="1" t="s">
        <v>310</v>
      </c>
    </row>
    <row r="105" spans="3:9" x14ac:dyDescent="0.25">
      <c r="C105" s="4">
        <v>3</v>
      </c>
      <c r="D105" s="1" t="s">
        <v>326</v>
      </c>
      <c r="I105" s="1" t="s">
        <v>310</v>
      </c>
    </row>
    <row r="106" spans="3:9" x14ac:dyDescent="0.25">
      <c r="C106" s="4">
        <v>3</v>
      </c>
      <c r="D106" s="1" t="s">
        <v>327</v>
      </c>
      <c r="I106" s="1" t="s">
        <v>310</v>
      </c>
    </row>
    <row r="107" spans="3:9" x14ac:dyDescent="0.25">
      <c r="C107" s="4">
        <v>3</v>
      </c>
      <c r="D107" s="1" t="s">
        <v>328</v>
      </c>
      <c r="I107" s="1" t="s">
        <v>310</v>
      </c>
    </row>
    <row r="108" spans="3:9" x14ac:dyDescent="0.25">
      <c r="C108" s="4">
        <v>3</v>
      </c>
      <c r="D108" s="1" t="s">
        <v>329</v>
      </c>
      <c r="I108" s="1" t="s">
        <v>310</v>
      </c>
    </row>
    <row r="109" spans="3:9" x14ac:dyDescent="0.25">
      <c r="C109" s="4">
        <v>3</v>
      </c>
      <c r="D109" s="1" t="s">
        <v>330</v>
      </c>
      <c r="I109" s="1" t="s">
        <v>310</v>
      </c>
    </row>
    <row r="110" spans="3:9" x14ac:dyDescent="0.25">
      <c r="C110" s="4">
        <v>3</v>
      </c>
      <c r="D110" s="1" t="s">
        <v>331</v>
      </c>
      <c r="I110" s="1" t="s">
        <v>310</v>
      </c>
    </row>
    <row r="111" spans="3:9" x14ac:dyDescent="0.25">
      <c r="C111" s="4">
        <v>3</v>
      </c>
      <c r="D111" s="1" t="s">
        <v>332</v>
      </c>
      <c r="I111" s="1" t="s">
        <v>310</v>
      </c>
    </row>
    <row r="112" spans="3:9" x14ac:dyDescent="0.25">
      <c r="C112" s="4">
        <v>3</v>
      </c>
      <c r="D112" s="1" t="s">
        <v>333</v>
      </c>
      <c r="I112" s="1" t="s">
        <v>310</v>
      </c>
    </row>
    <row r="113" spans="3:9" x14ac:dyDescent="0.25">
      <c r="C113" s="4">
        <v>3</v>
      </c>
      <c r="D113" s="1" t="s">
        <v>334</v>
      </c>
      <c r="I113" s="1" t="s">
        <v>310</v>
      </c>
    </row>
    <row r="114" spans="3:9" x14ac:dyDescent="0.25">
      <c r="C114" s="4">
        <v>3</v>
      </c>
      <c r="D114" s="1" t="s">
        <v>335</v>
      </c>
      <c r="I114" s="1" t="s">
        <v>310</v>
      </c>
    </row>
    <row r="115" spans="3:9" x14ac:dyDescent="0.25">
      <c r="C115" s="4">
        <v>3</v>
      </c>
      <c r="D115" s="1" t="s">
        <v>336</v>
      </c>
      <c r="I115" s="1" t="s">
        <v>310</v>
      </c>
    </row>
    <row r="116" spans="3:9" x14ac:dyDescent="0.25">
      <c r="C116" s="4">
        <v>3</v>
      </c>
      <c r="D116" s="1" t="s">
        <v>337</v>
      </c>
      <c r="I116" s="1" t="s">
        <v>310</v>
      </c>
    </row>
    <row r="117" spans="3:9" x14ac:dyDescent="0.25">
      <c r="C117" s="4">
        <v>3</v>
      </c>
      <c r="D117" s="1" t="s">
        <v>338</v>
      </c>
      <c r="I117" s="1" t="s">
        <v>310</v>
      </c>
    </row>
    <row r="118" spans="3:9" x14ac:dyDescent="0.25">
      <c r="C118" s="4">
        <v>3</v>
      </c>
      <c r="D118" s="1" t="s">
        <v>339</v>
      </c>
      <c r="I118" s="1" t="s">
        <v>310</v>
      </c>
    </row>
    <row r="119" spans="3:9" x14ac:dyDescent="0.25">
      <c r="C119" s="4">
        <v>3</v>
      </c>
      <c r="D119" s="1" t="s">
        <v>340</v>
      </c>
      <c r="I119" s="1" t="s">
        <v>310</v>
      </c>
    </row>
    <row r="120" spans="3:9" x14ac:dyDescent="0.25">
      <c r="C120" s="4">
        <v>3</v>
      </c>
      <c r="D120" s="1" t="s">
        <v>341</v>
      </c>
      <c r="I120" s="1" t="s">
        <v>310</v>
      </c>
    </row>
  </sheetData>
  <sortState xmlns:xlrd2="http://schemas.microsoft.com/office/spreadsheetml/2017/richdata2" ref="C5:I88">
    <sortCondition descending="1" ref="C5:C88"/>
    <sortCondition ref="D5:D88"/>
  </sortState>
  <phoneticPr fontId="3" type="noConversion"/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a 9 d b 2 8 4 e - 3 6 9 4 - 4 c 5 6 - b 8 c 4 - c f f 5 3 6 1 6 2 8 8 d "   x m l n s = " h t t p : / / s c h e m a s . m i c r o s o f t . c o m / D a t a M a s h u p " > A A A A A L E G A A B Q S w M E F A A C A A g A K 7 F Y W q b 3 D w W l A A A A 9 w A A A B I A H A B D b 2 5 m a W c v U G F j a 2 F n Z S 5 4 b W w g o h g A K K A U A A A A A A A A A A A A A A A A A A A A A A A A A A A A h Y + 9 D o I w G E V f h X S n f x o 1 5 K M M r p K Y E I 1 r U y s 0 Q j G 0 W N 7 N w U f y F S R R 1 M 3 x n p z h 3 M f t D t n Q 1 N F V d 8 6 0 N k U M U x R p q 9 q j s W W K e n + K V y g T s J X q L E s d j b J 1 y e C O K a q 8 v y S E h B B w m O G 2 K w m n l J F D v i l U p R u J P r L 5 L 8 f G O i + t 0 k j A / h U j O G Z z j p c L y j A H M l H I j f 0 a f A z G F M g P h H V f + 7 7 T Q t t 4 V w C Z J p D 3 C f E E U E s D B B Q A A g A I A C u x W F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r s V h a Z Q 9 9 P 7 M D A A D l D A A A E w A c A E Z v c m 1 1 b G F z L 1 N l Y 3 R p b 2 4 x L m 0 g o h g A K K A U A A A A A A A A A A A A A A A A A A A A A A A A A A A A x V Z N b 9 s 4 E L 0 H 6 H 8 g G K B Q A F l Y B U U v b R f I 2 m 4 a o G m 2 s d E e D B 9 k a W J r I 5 E G R T U x Z P 3 3 H V K y R E q y E 3 Q P a y S g O D N 8 8 + a D I 2 U Q y p g z M q t W / 8 P Z W b Y J B E Q k A 5 l v y S e S g H x z R v A 3 4 7 k I A S W f e R K B 8 M a c S W A y c 6 b P I S T e O B c C t z + 5 e F x x / u h c F I t v Q Q q f 6 N + B 3 N y x S Z w 9 0 m W 5 q E 8 t i z / U c 5 K n z F 9 e u J W H c / q V P 4 E I g w z 9 z + F Z U v Q 2 D 1 Y J e H M R s O y B i 7 Q 6 k z k V G 7 c o 6 P Q Z A T M k T 1 1 9 y N M g L p G 7 L R C J g r J s H X y O E w k q v H v + l F 2 2 + D N I M A N K 6 P R Z u A S C c E M W j a c l n q P e l q 0 p 4 a I n / 2 d 7 T A 5 r 2 l K 5 i i J 0 c M M i e G 5 5 o F B L q j C d H m G X 0 O q E S 3 z 9 d 8 P k + 3 f e H G N t k e + B i 0 g f q r P l t w 5 q 3 S G N N g 2 3 a N B p X S j 1 q O q o V j P T d B J I I E E Y Q o Z 5 a g Q p j + K H 2 B C E A n D R + y s p R b z K J W R q V 3 U R U d 1 B S 5 N 7 y n 8 h o T u 5 Q W 1 N s 1 u n l v 1 A q G Y Q f e Z l t w D j P J M 8 t S r Q J H + Y j C K f J 0 m N X b W G 2 h h 9 P N s m s a w P k N W O T C C J 0 x g L a U S i T B p P F p e W u D b C Y 5 W 1 a s a / d l N 0 2 O A 5 B f V o 6 Z L v O Z c w k z s E H m e / s P l F j g 1 B C g 3 k + Q d I 7 3 I o 1 7 0 s V 4 o 2 y 8 f D c Y t B X I a y Q V y l M K t n E 1 D X 2 S Z M j 1 7 e I 3 e 3 6 9 s q E P n 4 J 6 H z T Z 6 u M i 9 a 0 R M 3 5 s S F s V l g A o x m O N 1 w M y 5 k n z 0 K h x p Z J + P Q y H d K 5 1 1 l I b A o Z m t M y p u z m A 3 h t g P 8 I W Z B M j j A X x j Y e v K b s 7 o J Y L w J 2 F p N R R w 3 R 2 e z U p r z W X N X B W 1 H V a k 6 U 8 s v b b n V R N s k C N H Z j y D J w a y H l m u p 0 6 H k 0 h H + E + r W R u J g r W 5 O 3 a q v L 4 j l 3 4 q k W w 7 X i G Z A V 3 E b 0 h i t 8 z s l X g u e b 3 E d K r I u / 6 t n X V 2 u + u 3 i H 6 6 N / 5 9 e K o d x V r S o L 1 w W 3 N T J a p P d p p Z + j d m j W m 8 n o 5 s 0 W M M d S 3 b m v q t X + z n H C w u 1 V N O 9 h x D p Y q M 8 w W q L V t 2 O e O U F 9 f + P n m i I X t e l t 7 l q q d M P x i W V r K l E 2 U i q p V Y a S d X 1 1 9 9 T Y 5 6 u Y g b O 4 t x O / B J z S n C I G l 9 a b g + t L s l J N G 3 z a r S m o C 9 i 1 p Y v I d 9 O r L Y 4 i m t a K c x z J 3 m 4 O I F 7 / Q W / f a I U b i f H Q K + / j O 6 n V 5 P b 6 Q h t B m h W a L g M f 7 T 4 w 1 8 t V m v o v j e Y N 2 9 E u i c 6 U W R P V L f h M u Y 5 k 2 R P y d t D b P i E b u l + V P 3 2 1 j L q W y 4 s V 0 t L T Q s v w l s O J f 2 N D x A 7 a r d b M 3 t W d l E / / A t Q S w E C L Q A U A A I A C A A r s V h a p v c P B a U A A A D 3 A A A A E g A A A A A A A A A A A A A A A A A A A A A A Q 2 9 u Z m l n L 1 B h Y 2 t h Z 2 U u e G 1 s U E s B A i 0 A F A A C A A g A K 7 F Y W l N y O C y b A A A A 4 Q A A A B M A A A A A A A A A A A A A A A A A 8 Q A A A F t D b 2 5 0 Z W 5 0 X 1 R 5 c G V z X S 5 4 b W x Q S w E C L Q A U A A I A C A A r s V h a Z Q 9 9 P 7 M D A A D l D A A A E w A A A A A A A A A A A A A A A A D Z A Q A A R m 9 y b X V s Y X M v U 2 V j d G l v b j E u b V B L B Q Y A A A A A A w A D A M I A A A D Z B Q A A A A A R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m Y W x z Z T w v R m l y Z X d h b G x F b m F i b G V k P j w v U G V y b W l z c 2 l v b k x p c 3 Q + 6 S 8 A A A A A A A D H L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R Q U F B Q U F B Q U F D Z j l t S k x M e X p z V E x a c l A r Q 2 t O V X V Y Q m 0 x N V Z H O X Z i Q U F B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2 V 0 d X A 8 L 0 l 0 Z W 1 Q Y X R o P j w v S X R l b U x v Y 2 F 0 a W 9 u P j x T d G F i b G V F b n R y a W V z P j x F b n R y e S B U e X B l P S J G a W x s Q 2 9 s d W 1 u V H l w Z X M i I F Z h b H V l P S J z Q X d B R 0 J n P T 0 i I C 8 + P E V u d H J 5 I F R 5 c G U 9 I k J 1 Z m Z l c k 5 l e H R S Z W Z y Z X N o I i B W Y W x 1 Z T 0 i b D E i I C 8 + P E V u d H J 5 I F R 5 c G U 9 I k Z p b G x M Y X N 0 V X B k Y X R l Z C I g V m F s d W U 9 I m Q y M D I 1 L T A y L T I 0 V D E 5 O j A 4 O j M w L j c 1 O T g 0 N D N a I i A v P j x F b n R y e S B U e X B l P S J G a W x s R W 5 h Y m x l Z C I g V m F s d W U 9 I m w x I i A v P j x F b n R y e S B U e X B l P S J G a W x s Z W R D b 2 1 w b G V 0 Z V J l c 3 V s d F R v V 2 9 y a 3 N o Z W V 0 I i B W Y W x 1 Z T 0 i b D E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R 3 J v d X B J R C I g V m F s d W U 9 I n M 0 Y j Y y Z j Y 5 Z i 0 y Y z J m L T R j Z W M t Y j Y 2 Y i 0 z Z m U w Y T Q z N T R i O T c i I C 8 + P E V u d H J 5 I F R 5 c G U 9 I l F 1 Z X J 5 S U Q i I F Z h b H V l P S J z N D F m Z D E w M z E t M z U 3 Y y 0 0 N m Q z L W I 5 Y j M t Y m J l Y W E x M 2 U w N D I z I i A v P j x F b n R y e S B U e X B l P S J S Z W N v d m V y e V R h c m d l d E N v b H V t b i I g V m F s d W U 9 I m w y I i A v P j x F b n R y e S B U e X B l P S J S Z W N v d m V y e V R h c m d l d F J v d y I g V m F s d W U 9 I m w z I i A v P j x F b n R y e S B U e X B l P S J S Z W N v d m V y e V R h c m d l d F N o Z W V 0 I i B W Y W x 1 Z T 0 i c 0 t O W C 1 T Z X R 1 c C I g L z 4 8 R W 5 0 c n k g V H l w Z T 0 i R m l s b E V y c m 9 y Q 2 9 1 b n Q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3 N l d H V w I i A v P j x F b n R y e S B U e X B l P S J M b 2 F k Z W R U b 0 F u Y W x 5 c 2 l z U 2 V y d m l j Z X M i I F Z h b H V l P S J s M C I g L z 4 8 R W 5 0 c n k g V H l w Z T 0 i R m l s b E N v b H V t b k 5 h b W V z I i B W Y W x 1 Z T 0 i c 1 s m c X V v d D t J b m R l e C Z x d W 9 0 O y w m c X V v d D t G d W x s T m F t Z S Z x d W 9 0 O y w m c X V v d D t O Y W 1 l J n F 1 b 3 Q 7 L C Z x d W 9 0 O 0 V 4 d G V u c 2 l v b i Z x d W 9 0 O 1 0 i I C 8 + P E V u d H J 5 I F R 5 c G U 9 I k Z p b G x U Y X J n Z X R O Y W 1 l Q 3 V z d G 9 t a X p l Z C I g V m F s d W U 9 I m w x I i A v P j x F b n R y e S B U e X B l P S J G a W x s R X J y b 3 J D b 2 R l I i B W Y W x 1 Z T 0 i c 1 V u a 2 5 v d 2 4 i I C 8 + P E V u d H J 5 I F R 5 c G U 9 I k Z p b G x D b 3 V u d C I g V m F s d W U 9 I m w 0 N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2 V 0 d X A v Q X V 0 b 1 J l b W 9 2 Z W R D b 2 x 1 b W 5 z M S 5 7 S W 5 k Z X g s M H 0 m c X V v d D s s J n F 1 b 3 Q 7 U 2 V j d G l v b j E v c 2 V 0 d X A v Q X V 0 b 1 J l b W 9 2 Z W R D b 2 x 1 b W 5 z M S 5 7 R n V s b E 5 h b W U s M X 0 m c X V v d D s s J n F 1 b 3 Q 7 U 2 V j d G l v b j E v c 2 V 0 d X A v Q X V 0 b 1 J l b W 9 2 Z W R D b 2 x 1 b W 5 z M S 5 7 T m F t Z S w y f S Z x d W 9 0 O y w m c X V v d D t T Z W N 0 a W 9 u M S 9 z Z X R 1 c C 9 B d X R v U m V t b 3 Z l Z E N v b H V t b n M x L n t F e H R l b n N p b 2 4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c 2 V 0 d X A v Q X V 0 b 1 J l b W 9 2 Z W R D b 2 x 1 b W 5 z M S 5 7 S W 5 k Z X g s M H 0 m c X V v d D s s J n F 1 b 3 Q 7 U 2 V j d G l v b j E v c 2 V 0 d X A v Q X V 0 b 1 J l b W 9 2 Z W R D b 2 x 1 b W 5 z M S 5 7 R n V s b E 5 h b W U s M X 0 m c X V v d D s s J n F 1 b 3 Q 7 U 2 V j d G l v b j E v c 2 V 0 d X A v Q X V 0 b 1 J l b W 9 2 Z W R D b 2 x 1 b W 5 z M S 5 7 T m F t Z S w y f S Z x d W 9 0 O y w m c X V v d D t T Z W N 0 a W 9 u M S 9 z Z X R 1 c C 9 B d X R v U m V t b 3 Z l Z E N v b H V t b n M x L n t F e H R l b n N p b 2 4 s M 3 0 m c X V v d D t d L C Z x d W 9 0 O 1 J l b G F 0 a W 9 u c 2 h p c E l u Z m 8 m c X V v d D s 6 W 1 1 9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2 V 0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T G 9 3 Z X J j Y X N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s P C 9 J d G V t U G F 0 a D 4 8 L 0 l 0 Z W 1 M b 2 N h d G l v b j 4 8 U 3 R h Y m x l R W 5 0 c m l l c z 4 8 R W 5 0 c n k g V H l w Z T 0 i R m l s b E N v b H V t b l R 5 c G V z I i B W Y W x 1 Z T 0 i c 0 F B Q U d B Q U F E Q X d B Q U F B Q U F B Q U F B Q U E 9 P S I g L z 4 8 R W 5 0 c n k g V H l w Z T 0 i Q n V m Z m V y T m V 4 d F J l Z n J l c 2 g i I F Z h b H V l P S J s M S I g L z 4 8 R W 5 0 c n k g V H l w Z T 0 i R m l s b E x h c 3 R V c G R h d G V k I i B W Y W x 1 Z T 0 i Z D I w M j U t M D I t M j R U M T k 6 M D k 6 M T k u M D E 4 N j c y O V o i I C 8 + P E V u d H J 5 I F R 5 c G U 9 I k Z p b G x F b m F i b G V k I i B W Y W x 1 Z T 0 i b D E i I C 8 + P E V u d H J 5 I F R 5 c G U 9 I k Z p b G x l Z E N v b X B s Z X R l U m V z d W x 0 V G 9 X b 3 J r c 2 h l Z X Q i I F Z h b H V l P S J s M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H c m 9 1 c E l E I i B W Y W x 1 Z T 0 i c z R i N j J m N j l m L T J j M m Y t N G N l Y y 1 i N j Z i L T N m Z T B h N D M 1 N G I 5 N y I g L z 4 8 R W 5 0 c n k g V H l w Z T 0 i U X V l c n l J R C I g V m F s d W U 9 I n M 3 O G Q 2 N z I 3 Z S 1 l Z j A 0 L T Q 4 M j g t O T A 2 N C 0 z M G Q 4 Y j c 5 O D d l M j M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m a W 5 h b C I g L z 4 8 R W 5 0 c n k g V H l w Z T 0 i R m l s b E N v b H V t b k 5 h b W V z I i B W Y W x 1 Z T 0 i c 1 s m c X V v d D t J b m R l e C Z x d W 9 0 O y w m c X V v d D t G d W x s T m F t Z S Z x d W 9 0 O y w m c X V v d D t O Y W 1 l J n F 1 b 3 Q 7 L C Z x d W 9 0 O 0 V 4 d G V u c 2 l v b i Z x d W 9 0 O y w m c X V v d D t U e X B l J n F 1 b 3 Q 7 L C Z x d W 9 0 O 0 9 y Z G V y M S Z x d W 9 0 O y w m c X V v d D t P c m R l c j I m c X V v d D s s J n F 1 b 3 Q 7 Q 2 9 1 b n Q m c X V v d D s s J n F 1 b 3 Q 7 T G l u a y Z x d W 9 0 O y w m c X V v d D t N R C 1 J b W F n Z U 9 u b H k m c X V v d D s s J n F 1 b 3 Q 7 T U Q t S W 1 h Z 2 V M a W 5 r J n F 1 b 3 Q 7 L C Z x d W 9 0 O 0 1 E L U l t Y W d l T G l u a 1 R v R m l s Z S Z x d W 9 0 O y w m c X V v d D t N R C 1 U Y W J s Z V J l Y 2 9 y Z C Z x d W 9 0 O y w m c X V v d D t H S C 1 S R U F E T U U t T U Q m c X V v d D s s J n F 1 b 3 Q 7 d 2 V i c G F n Z S Z x d W 9 0 O y w m c X V v d D t U Y W J s Z U 5 h b W V M a W 5 r J n F 1 b 3 Q 7 X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U 3 R h d H V z I i B W Y W x 1 Z T 0 i c 0 N v b X B s Z X R l I i A v P j x F b n R y e S B U e X B l P S J G a W x s Q 2 9 1 b n Q i I F Z h b H V l P S J s N D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C 9 B d X R v U m V t b 3 Z l Z E N v b H V t b n M x L n t J b m R l e C w w f S Z x d W 9 0 O y w m c X V v d D t T Z W N 0 a W 9 u M S 9 m a W 5 h b C 9 B d X R v U m V t b 3 Z l Z E N v b H V t b n M x L n t G d W x s T m F t Z S w x f S Z x d W 9 0 O y w m c X V v d D t T Z W N 0 a W 9 u M S 9 m a W 5 h b C 9 B d X R v U m V t b 3 Z l Z E N v b H V t b n M x L n t O Y W 1 l L D J 9 J n F 1 b 3 Q 7 L C Z x d W 9 0 O 1 N l Y 3 R p b 2 4 x L 2 Z p b m F s L 0 F 1 d G 9 S Z W 1 v d m V k Q 2 9 s d W 1 u c z E u e 0 V 4 d G V u c 2 l v b i w z f S Z x d W 9 0 O y w m c X V v d D t T Z W N 0 a W 9 u M S 9 m a W 5 h b C 9 B d X R v U m V t b 3 Z l Z E N v b H V t b n M x L n t U e X B l L D R 9 J n F 1 b 3 Q 7 L C Z x d W 9 0 O 1 N l Y 3 R p b 2 4 x L 2 Z p b m F s L 0 F 1 d G 9 S Z W 1 v d m V k Q 2 9 s d W 1 u c z E u e 0 9 y Z G V y M S w 1 f S Z x d W 9 0 O y w m c X V v d D t T Z W N 0 a W 9 u M S 9 m a W 5 h b C 9 B d X R v U m V t b 3 Z l Z E N v b H V t b n M x L n t P c m R l c j I s N n 0 m c X V v d D s s J n F 1 b 3 Q 7 U 2 V j d G l v b j E v Z m l u Y W w v Q X V 0 b 1 J l b W 9 2 Z W R D b 2 x 1 b W 5 z M S 5 7 Q 2 9 1 b n Q s N 3 0 m c X V v d D s s J n F 1 b 3 Q 7 U 2 V j d G l v b j E v Z m l u Y W w v Q X V 0 b 1 J l b W 9 2 Z W R D b 2 x 1 b W 5 z M S 5 7 T G l u a y w 4 f S Z x d W 9 0 O y w m c X V v d D t T Z W N 0 a W 9 u M S 9 m a W 5 h b C 9 B d X R v U m V t b 3 Z l Z E N v b H V t b n M x L n t N R C 1 J b W F n Z U 9 u b H k s O X 0 m c X V v d D s s J n F 1 b 3 Q 7 U 2 V j d G l v b j E v Z m l u Y W w v Q X V 0 b 1 J l b W 9 2 Z W R D b 2 x 1 b W 5 z M S 5 7 T U Q t S W 1 h Z 2 V M a W 5 r L D E w f S Z x d W 9 0 O y w m c X V v d D t T Z W N 0 a W 9 u M S 9 m a W 5 h b C 9 B d X R v U m V t b 3 Z l Z E N v b H V t b n M x L n t N R C 1 J b W F n Z U x p b m t U b 0 Z p b G U s M T F 9 J n F 1 b 3 Q 7 L C Z x d W 9 0 O 1 N l Y 3 R p b 2 4 x L 2 Z p b m F s L 0 F 1 d G 9 S Z W 1 v d m V k Q 2 9 s d W 1 u c z E u e 0 1 E L V R h Y m x l U m V j b 3 J k L D E y f S Z x d W 9 0 O y w m c X V v d D t T Z W N 0 a W 9 u M S 9 m a W 5 h b C 9 B d X R v U m V t b 3 Z l Z E N v b H V t b n M x L n t H S C 1 S R U F E T U U t T U Q s M T N 9 J n F 1 b 3 Q 7 L C Z x d W 9 0 O 1 N l Y 3 R p b 2 4 x L 2 Z p b m F s L 0 F 1 d G 9 S Z W 1 v d m V k Q 2 9 s d W 1 u c z E u e 3 d l Y n B h Z 2 U s M T R 9 J n F 1 b 3 Q 7 L C Z x d W 9 0 O 1 N l Y 3 R p b 2 4 x L 2 Z p b m F s L 0 F 1 d G 9 S Z W 1 v d m V k Q 2 9 s d W 1 u c z E u e 1 R h Y m x l T m F t Z U x p b m s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m a W 5 h b C 9 B d X R v U m V t b 3 Z l Z E N v b H V t b n M x L n t J b m R l e C w w f S Z x d W 9 0 O y w m c X V v d D t T Z W N 0 a W 9 u M S 9 m a W 5 h b C 9 B d X R v U m V t b 3 Z l Z E N v b H V t b n M x L n t G d W x s T m F t Z S w x f S Z x d W 9 0 O y w m c X V v d D t T Z W N 0 a W 9 u M S 9 m a W 5 h b C 9 B d X R v U m V t b 3 Z l Z E N v b H V t b n M x L n t O Y W 1 l L D J 9 J n F 1 b 3 Q 7 L C Z x d W 9 0 O 1 N l Y 3 R p b 2 4 x L 2 Z p b m F s L 0 F 1 d G 9 S Z W 1 v d m V k Q 2 9 s d W 1 u c z E u e 0 V 4 d G V u c 2 l v b i w z f S Z x d W 9 0 O y w m c X V v d D t T Z W N 0 a W 9 u M S 9 m a W 5 h b C 9 B d X R v U m V t b 3 Z l Z E N v b H V t b n M x L n t U e X B l L D R 9 J n F 1 b 3 Q 7 L C Z x d W 9 0 O 1 N l Y 3 R p b 2 4 x L 2 Z p b m F s L 0 F 1 d G 9 S Z W 1 v d m V k Q 2 9 s d W 1 u c z E u e 0 9 y Z G V y M S w 1 f S Z x d W 9 0 O y w m c X V v d D t T Z W N 0 a W 9 u M S 9 m a W 5 h b C 9 B d X R v U m V t b 3 Z l Z E N v b H V t b n M x L n t P c m R l c j I s N n 0 m c X V v d D s s J n F 1 b 3 Q 7 U 2 V j d G l v b j E v Z m l u Y W w v Q X V 0 b 1 J l b W 9 2 Z W R D b 2 x 1 b W 5 z M S 5 7 Q 2 9 1 b n Q s N 3 0 m c X V v d D s s J n F 1 b 3 Q 7 U 2 V j d G l v b j E v Z m l u Y W w v Q X V 0 b 1 J l b W 9 2 Z W R D b 2 x 1 b W 5 z M S 5 7 T G l u a y w 4 f S Z x d W 9 0 O y w m c X V v d D t T Z W N 0 a W 9 u M S 9 m a W 5 h b C 9 B d X R v U m V t b 3 Z l Z E N v b H V t b n M x L n t N R C 1 J b W F n Z U 9 u b H k s O X 0 m c X V v d D s s J n F 1 b 3 Q 7 U 2 V j d G l v b j E v Z m l u Y W w v Q X V 0 b 1 J l b W 9 2 Z W R D b 2 x 1 b W 5 z M S 5 7 T U Q t S W 1 h Z 2 V M a W 5 r L D E w f S Z x d W 9 0 O y w m c X V v d D t T Z W N 0 a W 9 u M S 9 m a W 5 h b C 9 B d X R v U m V t b 3 Z l Z E N v b H V t b n M x L n t N R C 1 J b W F n Z U x p b m t U b 0 Z p b G U s M T F 9 J n F 1 b 3 Q 7 L C Z x d W 9 0 O 1 N l Y 3 R p b 2 4 x L 2 Z p b m F s L 0 F 1 d G 9 S Z W 1 v d m V k Q 2 9 s d W 1 u c z E u e 0 1 E L V R h Y m x l U m V j b 3 J k L D E y f S Z x d W 9 0 O y w m c X V v d D t T Z W N 0 a W 9 u M S 9 m a W 5 h b C 9 B d X R v U m V t b 3 Z l Z E N v b H V t b n M x L n t H S C 1 S R U F E T U U t T U Q s M T N 9 J n F 1 b 3 Q 7 L C Z x d W 9 0 O 1 N l Y 3 R p b 2 4 x L 2 Z p b m F s L 0 F 1 d G 9 S Z W 1 v d m V k Q 2 9 s d W 1 u c z E u e 3 d l Y n B h Z 2 U s M T R 9 J n F 1 b 3 Q 7 L C Z x d W 9 0 O 1 N l Y 3 R p b 2 4 x L 2 Z p b m F s L 0 F 1 d G 9 S Z W 1 v d m V k Q 2 9 s d W 1 u c z E u e 1 R h Y m x l T m F t Z U x p b m s s M T V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w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8 L 0 l 0 Z W 1 Q Y X R o P j w v S X R l b U x v Y 2 F 0 a W 9 u P j x T d G F i b G V F b n R y a W V z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x h c 3 R V c G R h d G V k I i B W Y W x 1 Z T 0 i Z D I w M j U t M D I t M j R U M T k 6 M D k 6 M j I u N T E 0 O D I w O F o i I C 8 + P E V u d H J 5 I F R 5 c G U 9 I k Z p b G x l Z E N v b X B s Z X R l U m V z d W x 0 V G 9 X b 3 J r c 2 h l Z X Q i I F Z h b H V l P S J s M S I g L z 4 8 R W 5 0 c n k g V H l w Z T 0 i R m l s b E N v b H V t b l R 5 c G V z I i B W Y W x 1 Z T 0 i c 0 F B W U d C Z 1 l B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d y b 3 V w S U Q i I F Z h b H V l P S J z N G I 2 M m Y 2 O W Y t M m M y Z i 0 0 Y 2 V j L W I 2 N m I t M 2 Z l M G E 0 M z U 0 Y j k 3 I i A v P j x F b n R y e S B U e X B l P S J R d W V y e U l E I i B W Y W x 1 Z T 0 i c z l h M z U 2 Y z k 5 L W V k Y z M t N D g 5 N y 1 i N D l l L T J m Z T g 0 N j k 5 Y W Q 4 M i I g L z 4 8 R W 5 0 c n k g V H l w Z T 0 i U m V j b 3 Z l c n l U Y X J n Z X R D b 2 x 1 b W 4 i I F Z h b H V l P S J s M T c i I C 8 + P E V u d H J 5 I F R 5 c G U 9 I l J l Y 2 9 2 Z X J 5 V G F y Z 2 V 0 U m 9 3 I i B W Y W x 1 Z T 0 i b D I i I C 8 + P E V u d H J 5 I F R 5 c G U 9 I l J l Y 2 9 2 Z X J 5 V G F y Z 2 V 0 U 2 h l Z X Q i I F Z h b H V l P S J z a 2 5 4 L X N v c n R l Z C I g L z 4 8 R W 5 0 c n k g V H l w Z T 0 i R m l s b E N v b H V t b k 5 h b W V z I i B W Y W x 1 Z T 0 i c 1 s m c X V v d D t J b m R l e D E m c X V v d D s s J n F 1 b 3 Q 7 S W 1 h Z 2 V P b m x 5 J n F 1 b 3 Q 7 L C Z x d W 9 0 O 0 l t Y W d l T G l u a y Z x d W 9 0 O y w m c X V v d D t J b W F n Z U x p b m t U b 0 Z p b G U m c X V v d D s s J n F 1 b 3 Q 7 R 0 h y Z W F k b W V N R C Z x d W 9 0 O y w m c X V v d D t N R F R h Y m x l U m V j b 3 J k c y Z x d W 9 0 O 1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R h Y m x l I i A v P j x F b n R y e S B U e X B l P S J S Z X N 1 b H R U e X B l I i B W Y W x 1 Z T 0 i c 1 R h Y m x l I i A v P j x F b n R y e S B U e X B l P S J G a W x s V G F y Z 2 V 0 I i B W Y W x 1 Z T 0 i c 2 d y b 3 V w Z W Q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d y b 3 V w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G V k L 1 N v c n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s L 1 J l c G x h Y 2 V k J T I w V m F s d W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f I c M + s 5 e U G 8 y 0 0 v 9 r t g x g A A A A A C A A A A A A A Q Z g A A A A E A A C A A A A D d T N K Y f l n A Z s r Y x Y W C 6 R t K N f s p 9 i N b T y D r l 0 j n H a X X 5 A A A A A A O g A A A A A I A A C A A A A C M J W q S A p Z 2 j r s i Q n v 7 F V X q z L f N t a O 0 R v + U l r N z K m 2 E v 1 A A A A D d p E b y 2 6 9 N X X I 3 k S T 5 e 1 n B 0 x Q g f s l v B 2 p k 5 Z H A j g H I P k t L Z g N a t 6 c G b T P u M P j g w y 1 p 4 q r I V 8 l A O i t p A d 1 q W 4 u L Y L i u K S 9 g h 1 2 h z 1 l + t 9 q u R 0 A A A A B / z U d q B q o P a v w B O t l I r y i r o t 9 7 8 b 0 h 4 X U / 4 K S f H h x x 7 K J d O 6 5 g 3 M U T x M E l t O S w a N Z 6 c f x B o K y S B b 3 x L x R s 0 X W 9 < / D a t a M a s h u p > 
</file>

<file path=customXml/itemProps1.xml><?xml version="1.0" encoding="utf-8"?>
<ds:datastoreItem xmlns:ds="http://schemas.openxmlformats.org/officeDocument/2006/customXml" ds:itemID="{623B5838-FF82-4C14-8647-52CAE5BB42A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Setup</vt:lpstr>
      <vt:lpstr>Final</vt:lpstr>
      <vt:lpstr>setup-helper</vt:lpstr>
      <vt:lpstr>PathOnDisk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Rami Sober</dc:creator>
  <cp:lastModifiedBy>Rami Sober</cp:lastModifiedBy>
  <dcterms:created xsi:type="dcterms:W3CDTF">2025-02-13T10:20:32Z</dcterms:created>
  <dcterms:modified xsi:type="dcterms:W3CDTF">2025-02-24T19:25:24Z</dcterms:modified>
</cp:coreProperties>
</file>